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fdcfe3eb686626/Documents/RAAB/RAAB Pres/"/>
    </mc:Choice>
  </mc:AlternateContent>
  <xr:revisionPtr revIDLastSave="0" documentId="8_{9A479393-FF42-402F-9247-CA008633F5C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3" sheetId="4" r:id="rId1"/>
    <sheet name="Statemento of Activity FYTD" sheetId="1" r:id="rId2"/>
    <sheet name="Stmt of Activity - Dec" sheetId="2" r:id="rId3"/>
    <sheet name="Stmt of Activity by Sport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5" i="4" l="1"/>
  <c r="B62" i="4"/>
  <c r="B67" i="4" s="1"/>
  <c r="B68" i="4" s="1"/>
  <c r="B71" i="4" s="1"/>
  <c r="B31" i="4"/>
  <c r="B32" i="4" s="1"/>
  <c r="B33" i="4" s="1"/>
  <c r="B22" i="4"/>
  <c r="B19" i="4"/>
  <c r="B23" i="4" s="1"/>
  <c r="B25" i="4" s="1"/>
  <c r="B17" i="4"/>
  <c r="N63" i="3"/>
  <c r="N64" i="3"/>
  <c r="M63" i="3"/>
  <c r="M64" i="3"/>
  <c r="G62" i="3"/>
  <c r="G63" i="3" s="1"/>
  <c r="G64" i="3" s="1"/>
  <c r="F62" i="3"/>
  <c r="F63" i="3" s="1"/>
  <c r="F64" i="3" s="1"/>
  <c r="E62" i="3"/>
  <c r="E63" i="3" s="1"/>
  <c r="E64" i="3" s="1"/>
  <c r="C63" i="3"/>
  <c r="C64" i="3" s="1"/>
  <c r="D63" i="3"/>
  <c r="D64" i="3" s="1"/>
  <c r="H63" i="3"/>
  <c r="I63" i="3"/>
  <c r="H64" i="3"/>
  <c r="I64" i="3"/>
  <c r="B64" i="3"/>
  <c r="B63" i="3"/>
  <c r="L60" i="3"/>
  <c r="O60" i="3" s="1"/>
  <c r="L59" i="3"/>
  <c r="O59" i="3" s="1"/>
  <c r="K58" i="3"/>
  <c r="L58" i="3" s="1"/>
  <c r="E57" i="3"/>
  <c r="E58" i="3" s="1"/>
  <c r="B57" i="3"/>
  <c r="B58" i="3" s="1"/>
  <c r="O56" i="3"/>
  <c r="O55" i="3"/>
  <c r="L54" i="3"/>
  <c r="O54" i="3" s="1"/>
  <c r="L52" i="3"/>
  <c r="O52" i="3" s="1"/>
  <c r="K51" i="3"/>
  <c r="L51" i="3" s="1"/>
  <c r="H51" i="3"/>
  <c r="D50" i="3"/>
  <c r="B50" i="3"/>
  <c r="O49" i="3"/>
  <c r="O48" i="3"/>
  <c r="N46" i="3"/>
  <c r="N51" i="3" s="1"/>
  <c r="H46" i="3"/>
  <c r="E46" i="3"/>
  <c r="E51" i="3" s="1"/>
  <c r="C46" i="3"/>
  <c r="C51" i="3" s="1"/>
  <c r="B46" i="3"/>
  <c r="B51" i="3" s="1"/>
  <c r="O45" i="3"/>
  <c r="M44" i="3"/>
  <c r="O44" i="3" s="1"/>
  <c r="O43" i="3"/>
  <c r="O41" i="3"/>
  <c r="O40" i="3"/>
  <c r="M39" i="3"/>
  <c r="G39" i="3"/>
  <c r="G46" i="3" s="1"/>
  <c r="G51" i="3" s="1"/>
  <c r="F39" i="3"/>
  <c r="F46" i="3" s="1"/>
  <c r="F51" i="3" s="1"/>
  <c r="D39" i="3"/>
  <c r="O38" i="3"/>
  <c r="O37" i="3"/>
  <c r="O35" i="3"/>
  <c r="O34" i="3"/>
  <c r="O33" i="3"/>
  <c r="O32" i="3"/>
  <c r="K30" i="3"/>
  <c r="L30" i="3" s="1"/>
  <c r="O30" i="3" s="1"/>
  <c r="L29" i="3"/>
  <c r="O29" i="3" s="1"/>
  <c r="L28" i="3"/>
  <c r="O28" i="3" s="1"/>
  <c r="L27" i="3"/>
  <c r="O27" i="3" s="1"/>
  <c r="O26" i="3"/>
  <c r="L26" i="3"/>
  <c r="I21" i="3"/>
  <c r="I22" i="3" s="1"/>
  <c r="H21" i="3"/>
  <c r="H22" i="3" s="1"/>
  <c r="E21" i="3"/>
  <c r="E22" i="3" s="1"/>
  <c r="D21" i="3"/>
  <c r="D22" i="3" s="1"/>
  <c r="O20" i="3"/>
  <c r="H19" i="3"/>
  <c r="C19" i="3"/>
  <c r="C21" i="3" s="1"/>
  <c r="C22" i="3" s="1"/>
  <c r="B19" i="3"/>
  <c r="B21" i="3" s="1"/>
  <c r="O18" i="3"/>
  <c r="O17" i="3"/>
  <c r="O16" i="3"/>
  <c r="O14" i="3"/>
  <c r="O13" i="3"/>
  <c r="O12" i="3"/>
  <c r="K10" i="3"/>
  <c r="K22" i="3" s="1"/>
  <c r="L22" i="3" s="1"/>
  <c r="L9" i="3"/>
  <c r="O9" i="3" s="1"/>
  <c r="L8" i="3"/>
  <c r="O8" i="3" s="1"/>
  <c r="B57" i="2"/>
  <c r="B58" i="2" s="1"/>
  <c r="B50" i="2"/>
  <c r="B44" i="2"/>
  <c r="B39" i="2"/>
  <c r="B46" i="2" s="1"/>
  <c r="B30" i="2"/>
  <c r="B51" i="2" s="1"/>
  <c r="B19" i="2"/>
  <c r="B21" i="2" s="1"/>
  <c r="B10" i="2"/>
  <c r="B101" i="1"/>
  <c r="B102" i="1" s="1"/>
  <c r="B94" i="1"/>
  <c r="B86" i="1"/>
  <c r="B78" i="1"/>
  <c r="B73" i="1"/>
  <c r="B88" i="1" s="1"/>
  <c r="B64" i="1"/>
  <c r="B59" i="1"/>
  <c r="B95" i="1" s="1"/>
  <c r="B46" i="1"/>
  <c r="B47" i="1" s="1"/>
  <c r="B45" i="1"/>
  <c r="B37" i="1"/>
  <c r="B27" i="1"/>
  <c r="B15" i="1"/>
  <c r="B72" i="4" l="1"/>
  <c r="O39" i="3"/>
  <c r="O58" i="3"/>
  <c r="M46" i="3"/>
  <c r="M51" i="3" s="1"/>
  <c r="O50" i="3"/>
  <c r="B22" i="3"/>
  <c r="O22" i="3" s="1"/>
  <c r="O21" i="3"/>
  <c r="O57" i="3"/>
  <c r="O19" i="3"/>
  <c r="D46" i="3"/>
  <c r="L10" i="3"/>
  <c r="O10" i="3" s="1"/>
  <c r="B22" i="2"/>
  <c r="D51" i="3" l="1"/>
  <c r="O51" i="3" s="1"/>
  <c r="O46" i="3"/>
</calcChain>
</file>

<file path=xl/sharedStrings.xml><?xml version="1.0" encoding="utf-8"?>
<sst xmlns="http://schemas.openxmlformats.org/spreadsheetml/2006/main" count="316" uniqueCount="180">
  <si>
    <t>Statement of Activity</t>
  </si>
  <si>
    <t>Rio Americano Athletic Boosters, Inc.</t>
  </si>
  <si>
    <t>June 1-December 31, 2025</t>
  </si>
  <si>
    <t>Income</t>
  </si>
  <si>
    <t>General Fundraising Income</t>
  </si>
  <si>
    <t>Accrued Investment Income</t>
  </si>
  <si>
    <t>Banner Advertising - RAAB General Fund</t>
  </si>
  <si>
    <t>CPR Class Income</t>
  </si>
  <si>
    <t>Firework Booth</t>
  </si>
  <si>
    <t>General Fund Donations</t>
  </si>
  <si>
    <t>Legacy brick sales</t>
  </si>
  <si>
    <t>Membership</t>
  </si>
  <si>
    <t>Total for General Fundraising Income</t>
  </si>
  <si>
    <t>Team Fundraising Income</t>
  </si>
  <si>
    <t>Apparel Sales</t>
  </si>
  <si>
    <t>Banner Advertising - Team Designated</t>
  </si>
  <si>
    <t>Cheer Pasta Feed</t>
  </si>
  <si>
    <t>Cheer Summer Program</t>
  </si>
  <si>
    <t>Cookie Dough Sales</t>
  </si>
  <si>
    <t>Designated Sport Donation</t>
  </si>
  <si>
    <t>Football Golf Tournament</t>
  </si>
  <si>
    <t>Fundraising Program</t>
  </si>
  <si>
    <t>SchoolFundr</t>
  </si>
  <si>
    <t>Vertical Raise Trust</t>
  </si>
  <si>
    <t>Total for Fundraising Program</t>
  </si>
  <si>
    <t>Jack Scott Tournament</t>
  </si>
  <si>
    <t>Snack Bar Income</t>
  </si>
  <si>
    <t>B. Basketball Snack Bar Income</t>
  </si>
  <si>
    <t>Boys Volleyball Snack Bar Income</t>
  </si>
  <si>
    <t>Boys Water Polo Snack Bar Income</t>
  </si>
  <si>
    <t>Football Snack Bar Income</t>
  </si>
  <si>
    <t>G. Basketball Snack Bar Income</t>
  </si>
  <si>
    <t>Girls Soccer Snack Bar Income</t>
  </si>
  <si>
    <t>Girls Water Polo Snack Bar Income</t>
  </si>
  <si>
    <t>Total for Snack Bar Income</t>
  </si>
  <si>
    <t>Summer Camp Fundraiser</t>
  </si>
  <si>
    <t>Summer Program Income</t>
  </si>
  <si>
    <t>Team Event Income</t>
  </si>
  <si>
    <t>Tournament Income</t>
  </si>
  <si>
    <t>Soccer Tournament Income</t>
  </si>
  <si>
    <t>Swim Invitational Income</t>
  </si>
  <si>
    <t>Water Polo Tournament</t>
  </si>
  <si>
    <t>Total for Tournament Income</t>
  </si>
  <si>
    <t>Total for Team Fundraising Income</t>
  </si>
  <si>
    <t>Total for Income</t>
  </si>
  <si>
    <t>Gross Profit</t>
  </si>
  <si>
    <t>Expenses</t>
  </si>
  <si>
    <t>Administrative Expenses</t>
  </si>
  <si>
    <t>Annual Charitable Tax Fee</t>
  </si>
  <si>
    <t>Bank Charges</t>
  </si>
  <si>
    <t>Donation Incentives</t>
  </si>
  <si>
    <t>HUDL</t>
  </si>
  <si>
    <t>Liability Insurance</t>
  </si>
  <si>
    <t>Postage</t>
  </si>
  <si>
    <t>Tax Return</t>
  </si>
  <si>
    <t>Technology</t>
  </si>
  <si>
    <t>Total for Administrative Expenses</t>
  </si>
  <si>
    <t>General Fundraising Expenses</t>
  </si>
  <si>
    <t>Banner Expense - General</t>
  </si>
  <si>
    <t>Fireworks Booth</t>
  </si>
  <si>
    <t>Hall of Fame Expense</t>
  </si>
  <si>
    <t>Total for General Fundraising Expenses</t>
  </si>
  <si>
    <t>Sports Team Expenses</t>
  </si>
  <si>
    <t>Athletic Equipment</t>
  </si>
  <si>
    <t>Capital Equipment</t>
  </si>
  <si>
    <t>Coaches Apparel</t>
  </si>
  <si>
    <t>Coach Training/Certifications</t>
  </si>
  <si>
    <t>Field Maintenance</t>
  </si>
  <si>
    <t>General Programs Expense</t>
  </si>
  <si>
    <t>General Programs Expense - Covered by RAAB</t>
  </si>
  <si>
    <t>Total for General Programs Expense</t>
  </si>
  <si>
    <t>Senior gifts</t>
  </si>
  <si>
    <t>Stipends</t>
  </si>
  <si>
    <t>Athletic Trainer</t>
  </si>
  <si>
    <t>Direct Pay (1099)</t>
  </si>
  <si>
    <t>Total for Stipends</t>
  </si>
  <si>
    <t>Team Awards/Celebration</t>
  </si>
  <si>
    <t>Team Camps</t>
  </si>
  <si>
    <t>Team Meals</t>
  </si>
  <si>
    <t>Team Travel</t>
  </si>
  <si>
    <t>Team Uniforms</t>
  </si>
  <si>
    <t>Player Packs</t>
  </si>
  <si>
    <t>Team Uniforms - Covered by RAAB</t>
  </si>
  <si>
    <t>Total for Team Uniforms</t>
  </si>
  <si>
    <t>Tournament Fees</t>
  </si>
  <si>
    <t>Total for Sports Team Expenses</t>
  </si>
  <si>
    <t>Team Fundraising Expenses</t>
  </si>
  <si>
    <t>Jack Scott Tournament costs</t>
  </si>
  <si>
    <t>Snack Bar Expense</t>
  </si>
  <si>
    <t>Total for Team Fundraising Expenses</t>
  </si>
  <si>
    <t>Total for Expenses</t>
  </si>
  <si>
    <t>Net Operating Income</t>
  </si>
  <si>
    <t>Other Income</t>
  </si>
  <si>
    <t>Interest Income</t>
  </si>
  <si>
    <t>Pass-Through Income</t>
  </si>
  <si>
    <t>Total for Pass-Through Income</t>
  </si>
  <si>
    <t>Total for Other Income</t>
  </si>
  <si>
    <t>Net Other Income</t>
  </si>
  <si>
    <t>Net Income</t>
  </si>
  <si>
    <t>Distribution account</t>
  </si>
  <si>
    <t>Total</t>
  </si>
  <si>
    <t>Cash Basis Tuesday, January 13, 2026 04:16 AM GMTZ</t>
  </si>
  <si>
    <t>December 1-31, 2025</t>
  </si>
  <si>
    <t>Cash Basis Tuesday, January 13, 2026 04:17 AM GMTZ</t>
  </si>
  <si>
    <t>Basketball - Boys</t>
  </si>
  <si>
    <t>Basketball - Girls</t>
  </si>
  <si>
    <t>Cheer</t>
  </si>
  <si>
    <t>Cross Country</t>
  </si>
  <si>
    <t>Flag Football</t>
  </si>
  <si>
    <t>Football</t>
  </si>
  <si>
    <t>Soccer - Girls</t>
  </si>
  <si>
    <t>Tennis - Boys</t>
  </si>
  <si>
    <t>Unrestricted - General Fund</t>
  </si>
  <si>
    <t>Administration</t>
  </si>
  <si>
    <t>Total for Unrestricted - General Fund</t>
  </si>
  <si>
    <t>Water Polo- Boys</t>
  </si>
  <si>
    <t>Wrestling</t>
  </si>
  <si>
    <t>Beginning Balance</t>
  </si>
  <si>
    <t>Covered by RAAB General</t>
  </si>
  <si>
    <t>Adjustment to last month's balance</t>
  </si>
  <si>
    <t>New Ending Balance</t>
  </si>
  <si>
    <t>Statement of Financial Position</t>
  </si>
  <si>
    <t>As of December 31, 2025</t>
  </si>
  <si>
    <t>Assets</t>
  </si>
  <si>
    <t>Current Assets</t>
  </si>
  <si>
    <t>Bank Accounts</t>
  </si>
  <si>
    <t>Bank of America Checking 2</t>
  </si>
  <si>
    <t>BofA Savings 2</t>
  </si>
  <si>
    <t>CD Investments</t>
  </si>
  <si>
    <t>CD Investment - Maturity 2.17.26 @ 4.00%</t>
  </si>
  <si>
    <t>CD Investment - Maturity 3.22.26 @ 4.00%</t>
  </si>
  <si>
    <t>CD Investment - Maturity 8.16.25</t>
  </si>
  <si>
    <t>CD Investment - Maturity 9.25.25</t>
  </si>
  <si>
    <t>CD Investments - Maturity 5.8.26 @ 3.75%</t>
  </si>
  <si>
    <t>Total for CD Investments</t>
  </si>
  <si>
    <t>PayPal - RAAB</t>
  </si>
  <si>
    <t>Total for Bank Accounts</t>
  </si>
  <si>
    <t>Other Current Assets</t>
  </si>
  <si>
    <t>Undeposited Funds</t>
  </si>
  <si>
    <t>Total for Other Current Assets</t>
  </si>
  <si>
    <t>Total for Current Assets</t>
  </si>
  <si>
    <t>Other Assets</t>
  </si>
  <si>
    <t>Total for Assets</t>
  </si>
  <si>
    <t>Liabilities and Equity</t>
  </si>
  <si>
    <t>Liabilities</t>
  </si>
  <si>
    <t>Current Liabilities</t>
  </si>
  <si>
    <t>Other Current Liabilities</t>
  </si>
  <si>
    <t>California Department of Tax and Fee Administration Payable</t>
  </si>
  <si>
    <t>Total for Other Current Liabilities</t>
  </si>
  <si>
    <t>Total for Current Liabilities</t>
  </si>
  <si>
    <t>Total for Liabilities</t>
  </si>
  <si>
    <t>Equity</t>
  </si>
  <si>
    <t>Restricted Net Assets</t>
  </si>
  <si>
    <t>Field of Dreams</t>
  </si>
  <si>
    <t>Team Funds</t>
  </si>
  <si>
    <t>Athletic Director</t>
  </si>
  <si>
    <t>Baseball</t>
  </si>
  <si>
    <t>Golf - Boys</t>
  </si>
  <si>
    <t>Golf - Girls</t>
  </si>
  <si>
    <t>Lacrosse - Boys</t>
  </si>
  <si>
    <t>Lacrosse - Girls</t>
  </si>
  <si>
    <t>Soccer - Boys</t>
  </si>
  <si>
    <t>Softball</t>
  </si>
  <si>
    <t>Swim &amp; Dive</t>
  </si>
  <si>
    <t>Tennis - Girls</t>
  </si>
  <si>
    <t>Track &amp; Field</t>
  </si>
  <si>
    <t>Volleyball - Boys</t>
  </si>
  <si>
    <t>Volleyball - Girls</t>
  </si>
  <si>
    <t>Water Polo - Boys</t>
  </si>
  <si>
    <t>Water Polo - Boys - Scoreboard</t>
  </si>
  <si>
    <t>Total for Water Polo - Boys</t>
  </si>
  <si>
    <t>Water Polo - Girls</t>
  </si>
  <si>
    <t>Water Polo - Girls - Scoreboard</t>
  </si>
  <si>
    <t>Total for Water Polo - Girls</t>
  </si>
  <si>
    <t>Total for Team Funds</t>
  </si>
  <si>
    <t>Total for Restricted Net Assets</t>
  </si>
  <si>
    <t>Unrestricted Net Assets</t>
  </si>
  <si>
    <t>Total for Equity</t>
  </si>
  <si>
    <t>Total for Liabilities and Equity</t>
  </si>
  <si>
    <t>Cash Basis Tuesday, January 13, 2026 04:45 AM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</si>
</sst>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\$#,##0.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2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/>
    </xf>
    <xf numFmtId="0" fontId="4" fillId="0" borderId="1" xfId="1" applyFont="1" applyAlignment="1">
      <alignment horizontal="center"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164" fontId="3" fillId="0" borderId="2" xfId="0" applyNumberFormat="1" applyFont="1" applyBorder="1" applyAlignment="1">
      <alignment wrapText="1"/>
    </xf>
    <xf numFmtId="4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44" fontId="8" fillId="0" borderId="3" xfId="0" applyNumberFormat="1" applyFont="1" applyBorder="1" applyAlignment="1">
      <alignment wrapText="1"/>
    </xf>
    <xf numFmtId="44" fontId="8" fillId="0" borderId="0" xfId="0" applyNumberFormat="1" applyFont="1" applyAlignment="1">
      <alignment wrapText="1"/>
    </xf>
    <xf numFmtId="44" fontId="8" fillId="0" borderId="0" xfId="0" applyNumberFormat="1" applyFont="1"/>
    <xf numFmtId="0" fontId="2" fillId="0" borderId="0" xfId="0" applyFont="1" applyAlignment="1">
      <alignment horizontal="left" wrapText="1" indent="4"/>
    </xf>
    <xf numFmtId="0" fontId="3" fillId="0" borderId="0" xfId="0" applyFont="1" applyAlignment="1">
      <alignment horizontal="left" wrapText="1" indent="3"/>
    </xf>
    <xf numFmtId="0" fontId="2" fillId="0" borderId="0" xfId="0" applyFont="1" applyAlignment="1">
      <alignment horizontal="left" wrapText="1" indent="5"/>
    </xf>
    <xf numFmtId="0" fontId="3" fillId="0" borderId="0" xfId="0" applyFont="1" applyAlignment="1">
      <alignment horizontal="left" wrapText="1" indent="4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CA6D5-75AC-47B1-8146-7CF90F8DB141}">
  <dimension ref="A1:B76"/>
  <sheetViews>
    <sheetView tabSelected="1" workbookViewId="0">
      <selection activeCell="E10" sqref="E10"/>
    </sheetView>
  </sheetViews>
  <sheetFormatPr defaultColWidth="11.25" defaultRowHeight="15.75" outlineLevelRow="5" x14ac:dyDescent="0.25"/>
  <cols>
    <col min="1" max="1" width="51.375" style="1" customWidth="1"/>
    <col min="2" max="2" width="17" style="1" customWidth="1"/>
  </cols>
  <sheetData>
    <row r="1" spans="1:2" x14ac:dyDescent="0.25">
      <c r="A1" s="22" t="s">
        <v>121</v>
      </c>
      <c r="B1" s="23"/>
    </row>
    <row r="2" spans="1:2" x14ac:dyDescent="0.25">
      <c r="A2" s="24" t="s">
        <v>1</v>
      </c>
      <c r="B2" s="23"/>
    </row>
    <row r="3" spans="1:2" x14ac:dyDescent="0.25">
      <c r="A3" s="25" t="s">
        <v>122</v>
      </c>
      <c r="B3" s="23"/>
    </row>
    <row r="5" spans="1:2" x14ac:dyDescent="0.25">
      <c r="A5" s="9" t="s">
        <v>99</v>
      </c>
      <c r="B5" s="9" t="s">
        <v>100</v>
      </c>
    </row>
    <row r="6" spans="1:2" x14ac:dyDescent="0.25">
      <c r="A6" s="2" t="s">
        <v>123</v>
      </c>
    </row>
    <row r="7" spans="1:2" outlineLevel="1" x14ac:dyDescent="0.25">
      <c r="A7" s="3" t="s">
        <v>124</v>
      </c>
    </row>
    <row r="8" spans="1:2" outlineLevel="2" x14ac:dyDescent="0.25">
      <c r="A8" s="4" t="s">
        <v>125</v>
      </c>
    </row>
    <row r="9" spans="1:2" outlineLevel="3" x14ac:dyDescent="0.25">
      <c r="A9" s="6" t="s">
        <v>126</v>
      </c>
      <c r="B9" s="11">
        <v>211630.54</v>
      </c>
    </row>
    <row r="10" spans="1:2" outlineLevel="3" x14ac:dyDescent="0.25">
      <c r="A10" s="6" t="s">
        <v>127</v>
      </c>
      <c r="B10" s="11">
        <v>34750.06</v>
      </c>
    </row>
    <row r="11" spans="1:2" outlineLevel="3" x14ac:dyDescent="0.25">
      <c r="A11" s="6" t="s">
        <v>128</v>
      </c>
      <c r="B11" s="11">
        <v>0</v>
      </c>
    </row>
    <row r="12" spans="1:2" outlineLevel="4" x14ac:dyDescent="0.25">
      <c r="A12" s="18" t="s">
        <v>129</v>
      </c>
      <c r="B12" s="11">
        <v>68886.59</v>
      </c>
    </row>
    <row r="13" spans="1:2" outlineLevel="4" x14ac:dyDescent="0.25">
      <c r="A13" s="18" t="s">
        <v>130</v>
      </c>
      <c r="B13" s="11">
        <v>69363.87</v>
      </c>
    </row>
    <row r="14" spans="1:2" outlineLevel="4" x14ac:dyDescent="0.25">
      <c r="A14" s="18" t="s">
        <v>131</v>
      </c>
      <c r="B14" s="11">
        <v>0</v>
      </c>
    </row>
    <row r="15" spans="1:2" outlineLevel="4" x14ac:dyDescent="0.25">
      <c r="A15" s="18" t="s">
        <v>132</v>
      </c>
      <c r="B15" s="11">
        <v>0</v>
      </c>
    </row>
    <row r="16" spans="1:2" outlineLevel="4" x14ac:dyDescent="0.25">
      <c r="A16" s="18" t="s">
        <v>133</v>
      </c>
      <c r="B16" s="11">
        <v>69003.83</v>
      </c>
    </row>
    <row r="17" spans="1:2" outlineLevel="3" x14ac:dyDescent="0.25">
      <c r="A17" s="19" t="s">
        <v>134</v>
      </c>
      <c r="B17" s="12">
        <f>B11+B12+B13+B14+B15+B16</f>
        <v>207254.28999999998</v>
      </c>
    </row>
    <row r="18" spans="1:2" outlineLevel="3" x14ac:dyDescent="0.25">
      <c r="A18" s="6" t="s">
        <v>135</v>
      </c>
      <c r="B18" s="11">
        <v>10</v>
      </c>
    </row>
    <row r="19" spans="1:2" outlineLevel="2" x14ac:dyDescent="0.25">
      <c r="A19" s="7" t="s">
        <v>136</v>
      </c>
      <c r="B19" s="12">
        <f>B8+B9+B10+B17+B18</f>
        <v>453644.89</v>
      </c>
    </row>
    <row r="20" spans="1:2" outlineLevel="2" x14ac:dyDescent="0.25">
      <c r="A20" s="4" t="s">
        <v>137</v>
      </c>
    </row>
    <row r="21" spans="1:2" outlineLevel="3" x14ac:dyDescent="0.25">
      <c r="A21" s="6" t="s">
        <v>138</v>
      </c>
      <c r="B21" s="11">
        <v>0</v>
      </c>
    </row>
    <row r="22" spans="1:2" outlineLevel="2" x14ac:dyDescent="0.25">
      <c r="A22" s="7" t="s">
        <v>139</v>
      </c>
      <c r="B22" s="12">
        <f>B20+B21</f>
        <v>0</v>
      </c>
    </row>
    <row r="23" spans="1:2" outlineLevel="1" x14ac:dyDescent="0.25">
      <c r="A23" s="5" t="s">
        <v>140</v>
      </c>
      <c r="B23" s="12">
        <f>B7+B19+B22</f>
        <v>453644.89</v>
      </c>
    </row>
    <row r="24" spans="1:2" outlineLevel="1" x14ac:dyDescent="0.25">
      <c r="A24" s="3" t="s">
        <v>141</v>
      </c>
      <c r="B24" s="10"/>
    </row>
    <row r="25" spans="1:2" x14ac:dyDescent="0.25">
      <c r="A25" s="8" t="s">
        <v>142</v>
      </c>
      <c r="B25" s="12">
        <f>B23+B24</f>
        <v>453644.89</v>
      </c>
    </row>
    <row r="26" spans="1:2" x14ac:dyDescent="0.25">
      <c r="A26" s="2" t="s">
        <v>143</v>
      </c>
    </row>
    <row r="27" spans="1:2" outlineLevel="1" x14ac:dyDescent="0.25">
      <c r="A27" s="3" t="s">
        <v>144</v>
      </c>
    </row>
    <row r="28" spans="1:2" outlineLevel="2" x14ac:dyDescent="0.25">
      <c r="A28" s="4" t="s">
        <v>145</v>
      </c>
    </row>
    <row r="29" spans="1:2" outlineLevel="3" x14ac:dyDescent="0.25">
      <c r="A29" s="6" t="s">
        <v>146</v>
      </c>
    </row>
    <row r="30" spans="1:2" outlineLevel="4" x14ac:dyDescent="0.25">
      <c r="A30" s="18" t="s">
        <v>147</v>
      </c>
      <c r="B30" s="11">
        <v>0</v>
      </c>
    </row>
    <row r="31" spans="1:2" outlineLevel="3" x14ac:dyDescent="0.25">
      <c r="A31" s="19" t="s">
        <v>148</v>
      </c>
      <c r="B31" s="12">
        <f>B29+B30</f>
        <v>0</v>
      </c>
    </row>
    <row r="32" spans="1:2" outlineLevel="2" x14ac:dyDescent="0.25">
      <c r="A32" s="7" t="s">
        <v>149</v>
      </c>
      <c r="B32" s="12">
        <f>B28+B31</f>
        <v>0</v>
      </c>
    </row>
    <row r="33" spans="1:2" outlineLevel="1" x14ac:dyDescent="0.25">
      <c r="A33" s="5" t="s">
        <v>150</v>
      </c>
      <c r="B33" s="12">
        <f>B27+B32</f>
        <v>0</v>
      </c>
    </row>
    <row r="34" spans="1:2" outlineLevel="1" x14ac:dyDescent="0.25">
      <c r="A34" s="3" t="s">
        <v>151</v>
      </c>
    </row>
    <row r="35" spans="1:2" outlineLevel="2" x14ac:dyDescent="0.25">
      <c r="A35" s="4" t="s">
        <v>152</v>
      </c>
      <c r="B35" s="10"/>
    </row>
    <row r="36" spans="1:2" outlineLevel="3" x14ac:dyDescent="0.25">
      <c r="A36" s="6" t="s">
        <v>153</v>
      </c>
      <c r="B36" s="11">
        <v>873</v>
      </c>
    </row>
    <row r="37" spans="1:2" outlineLevel="3" x14ac:dyDescent="0.25">
      <c r="A37" s="6" t="s">
        <v>25</v>
      </c>
      <c r="B37" s="11">
        <v>2000</v>
      </c>
    </row>
    <row r="38" spans="1:2" outlineLevel="3" x14ac:dyDescent="0.25">
      <c r="A38" s="6" t="s">
        <v>154</v>
      </c>
      <c r="B38" s="10"/>
    </row>
    <row r="39" spans="1:2" outlineLevel="4" x14ac:dyDescent="0.25">
      <c r="A39" s="18" t="s">
        <v>155</v>
      </c>
      <c r="B39" s="11">
        <v>0</v>
      </c>
    </row>
    <row r="40" spans="1:2" outlineLevel="4" x14ac:dyDescent="0.25">
      <c r="A40" s="18" t="s">
        <v>156</v>
      </c>
      <c r="B40" s="11">
        <v>27868.68</v>
      </c>
    </row>
    <row r="41" spans="1:2" outlineLevel="4" x14ac:dyDescent="0.25">
      <c r="A41" s="18" t="s">
        <v>104</v>
      </c>
      <c r="B41" s="11">
        <v>-1788.58</v>
      </c>
    </row>
    <row r="42" spans="1:2" outlineLevel="4" x14ac:dyDescent="0.25">
      <c r="A42" s="18" t="s">
        <v>105</v>
      </c>
      <c r="B42" s="11">
        <v>9098.01</v>
      </c>
    </row>
    <row r="43" spans="1:2" outlineLevel="4" x14ac:dyDescent="0.25">
      <c r="A43" s="18" t="s">
        <v>106</v>
      </c>
      <c r="B43" s="11">
        <v>18236.38</v>
      </c>
    </row>
    <row r="44" spans="1:2" outlineLevel="4" x14ac:dyDescent="0.25">
      <c r="A44" s="18" t="s">
        <v>107</v>
      </c>
      <c r="B44" s="11">
        <v>41.5</v>
      </c>
    </row>
    <row r="45" spans="1:2" outlineLevel="4" x14ac:dyDescent="0.25">
      <c r="A45" s="18" t="s">
        <v>108</v>
      </c>
      <c r="B45" s="11">
        <v>-19.05</v>
      </c>
    </row>
    <row r="46" spans="1:2" outlineLevel="4" x14ac:dyDescent="0.25">
      <c r="A46" s="18" t="s">
        <v>109</v>
      </c>
      <c r="B46" s="11">
        <v>1103.6600000000001</v>
      </c>
    </row>
    <row r="47" spans="1:2" outlineLevel="4" x14ac:dyDescent="0.25">
      <c r="A47" s="18" t="s">
        <v>157</v>
      </c>
      <c r="B47" s="11">
        <v>2279.9299999999998</v>
      </c>
    </row>
    <row r="48" spans="1:2" outlineLevel="4" x14ac:dyDescent="0.25">
      <c r="A48" s="18" t="s">
        <v>158</v>
      </c>
      <c r="B48" s="11">
        <v>1878.43</v>
      </c>
    </row>
    <row r="49" spans="1:2" outlineLevel="4" x14ac:dyDescent="0.25">
      <c r="A49" s="18" t="s">
        <v>159</v>
      </c>
      <c r="B49" s="11">
        <v>1723.48</v>
      </c>
    </row>
    <row r="50" spans="1:2" outlineLevel="4" x14ac:dyDescent="0.25">
      <c r="A50" s="18" t="s">
        <v>160</v>
      </c>
      <c r="B50" s="11">
        <v>9767.02</v>
      </c>
    </row>
    <row r="51" spans="1:2" outlineLevel="4" x14ac:dyDescent="0.25">
      <c r="A51" s="18" t="s">
        <v>161</v>
      </c>
      <c r="B51" s="11">
        <v>1373.67</v>
      </c>
    </row>
    <row r="52" spans="1:2" outlineLevel="4" x14ac:dyDescent="0.25">
      <c r="A52" s="18" t="s">
        <v>110</v>
      </c>
      <c r="B52" s="11">
        <v>4149.7299999999996</v>
      </c>
    </row>
    <row r="53" spans="1:2" outlineLevel="4" x14ac:dyDescent="0.25">
      <c r="A53" s="18" t="s">
        <v>162</v>
      </c>
      <c r="B53" s="11">
        <v>280.74</v>
      </c>
    </row>
    <row r="54" spans="1:2" outlineLevel="4" x14ac:dyDescent="0.25">
      <c r="A54" s="18" t="s">
        <v>163</v>
      </c>
      <c r="B54" s="11">
        <v>10278.459999999999</v>
      </c>
    </row>
    <row r="55" spans="1:2" outlineLevel="4" x14ac:dyDescent="0.25">
      <c r="A55" s="18" t="s">
        <v>111</v>
      </c>
      <c r="B55" s="11">
        <v>1034.06</v>
      </c>
    </row>
    <row r="56" spans="1:2" outlineLevel="4" x14ac:dyDescent="0.25">
      <c r="A56" s="18" t="s">
        <v>164</v>
      </c>
      <c r="B56" s="11">
        <v>1828.82</v>
      </c>
    </row>
    <row r="57" spans="1:2" outlineLevel="4" x14ac:dyDescent="0.25">
      <c r="A57" s="18" t="s">
        <v>165</v>
      </c>
      <c r="B57" s="11">
        <v>8931.41</v>
      </c>
    </row>
    <row r="58" spans="1:2" outlineLevel="4" x14ac:dyDescent="0.25">
      <c r="A58" s="18" t="s">
        <v>166</v>
      </c>
      <c r="B58" s="11">
        <v>9996.6200000000008</v>
      </c>
    </row>
    <row r="59" spans="1:2" outlineLevel="4" x14ac:dyDescent="0.25">
      <c r="A59" s="18" t="s">
        <v>167</v>
      </c>
      <c r="B59" s="11">
        <v>3303.07</v>
      </c>
    </row>
    <row r="60" spans="1:2" outlineLevel="4" x14ac:dyDescent="0.25">
      <c r="A60" s="18" t="s">
        <v>168</v>
      </c>
      <c r="B60" s="11">
        <v>9782.6</v>
      </c>
    </row>
    <row r="61" spans="1:2" outlineLevel="5" x14ac:dyDescent="0.25">
      <c r="A61" s="20" t="s">
        <v>169</v>
      </c>
      <c r="B61" s="11">
        <v>2638.16</v>
      </c>
    </row>
    <row r="62" spans="1:2" outlineLevel="4" x14ac:dyDescent="0.25">
      <c r="A62" s="21" t="s">
        <v>170</v>
      </c>
      <c r="B62" s="12">
        <f>B60+B61</f>
        <v>12420.76</v>
      </c>
    </row>
    <row r="63" spans="1:2" outlineLevel="4" x14ac:dyDescent="0.25">
      <c r="A63" s="18" t="s">
        <v>171</v>
      </c>
      <c r="B63" s="11">
        <v>19999.849999999999</v>
      </c>
    </row>
    <row r="64" spans="1:2" outlineLevel="5" x14ac:dyDescent="0.25">
      <c r="A64" s="20" t="s">
        <v>172</v>
      </c>
      <c r="B64" s="11">
        <v>6932.87</v>
      </c>
    </row>
    <row r="65" spans="1:2" outlineLevel="4" x14ac:dyDescent="0.25">
      <c r="A65" s="21" t="s">
        <v>173</v>
      </c>
      <c r="B65" s="12">
        <f>B63+B64</f>
        <v>26932.719999999998</v>
      </c>
    </row>
    <row r="66" spans="1:2" outlineLevel="4" x14ac:dyDescent="0.25">
      <c r="A66" s="18" t="s">
        <v>116</v>
      </c>
      <c r="B66" s="11">
        <v>4370.92</v>
      </c>
    </row>
    <row r="67" spans="1:2" outlineLevel="3" x14ac:dyDescent="0.25">
      <c r="A67" s="19" t="s">
        <v>174</v>
      </c>
      <c r="B67" s="12">
        <f>B38+B39+B40+B41+B42+B43+B44+B45+B46+B47+B48+B49+B50+B51+B52+B53+B54+B55+B56+B57+B58+B59+B62+B65+B66</f>
        <v>155090.44</v>
      </c>
    </row>
    <row r="68" spans="1:2" outlineLevel="2" x14ac:dyDescent="0.25">
      <c r="A68" s="7" t="s">
        <v>175</v>
      </c>
      <c r="B68" s="12">
        <f>B35+B36+B37+B67</f>
        <v>157963.44</v>
      </c>
    </row>
    <row r="69" spans="1:2" outlineLevel="2" x14ac:dyDescent="0.25">
      <c r="A69" s="4" t="s">
        <v>176</v>
      </c>
      <c r="B69" s="11">
        <v>313725.09000000102</v>
      </c>
    </row>
    <row r="70" spans="1:2" outlineLevel="2" x14ac:dyDescent="0.25">
      <c r="A70" s="4" t="s">
        <v>98</v>
      </c>
      <c r="B70" s="11">
        <v>-18043.639999999854</v>
      </c>
    </row>
    <row r="71" spans="1:2" outlineLevel="1" x14ac:dyDescent="0.25">
      <c r="A71" s="5" t="s">
        <v>177</v>
      </c>
      <c r="B71" s="12">
        <f>B34+B68+B69+B70</f>
        <v>453644.89000000118</v>
      </c>
    </row>
    <row r="72" spans="1:2" x14ac:dyDescent="0.25">
      <c r="A72" s="8" t="s">
        <v>178</v>
      </c>
      <c r="B72" s="12">
        <f>B33+B71</f>
        <v>453644.89000000118</v>
      </c>
    </row>
    <row r="76" spans="1:2" x14ac:dyDescent="0.25">
      <c r="A76" s="26" t="s">
        <v>179</v>
      </c>
      <c r="B76" s="23"/>
    </row>
  </sheetData>
  <mergeCells count="4">
    <mergeCell ref="A1:B1"/>
    <mergeCell ref="A2:B2"/>
    <mergeCell ref="A3:B3"/>
    <mergeCell ref="A76:B7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B108"/>
  <sheetViews>
    <sheetView workbookViewId="0">
      <selection activeCell="B14" sqref="B14"/>
    </sheetView>
  </sheetViews>
  <sheetFormatPr defaultColWidth="11.25" defaultRowHeight="15.75" outlineLevelRow="3" x14ac:dyDescent="0.25"/>
  <cols>
    <col min="1" max="1" width="36.75" style="1" customWidth="1"/>
    <col min="2" max="2" width="17" style="1" customWidth="1"/>
  </cols>
  <sheetData>
    <row r="1" spans="1:2" x14ac:dyDescent="0.25">
      <c r="A1" s="22" t="s">
        <v>0</v>
      </c>
      <c r="B1" s="23"/>
    </row>
    <row r="2" spans="1:2" x14ac:dyDescent="0.25">
      <c r="A2" s="24" t="s">
        <v>1</v>
      </c>
      <c r="B2" s="23"/>
    </row>
    <row r="3" spans="1:2" x14ac:dyDescent="0.25">
      <c r="A3" s="25" t="s">
        <v>2</v>
      </c>
      <c r="B3" s="23"/>
    </row>
    <row r="5" spans="1:2" x14ac:dyDescent="0.25">
      <c r="A5" s="9" t="s">
        <v>99</v>
      </c>
      <c r="B5" s="9" t="s">
        <v>100</v>
      </c>
    </row>
    <row r="6" spans="1:2" x14ac:dyDescent="0.25">
      <c r="A6" s="2" t="s">
        <v>3</v>
      </c>
    </row>
    <row r="7" spans="1:2" outlineLevel="1" x14ac:dyDescent="0.25">
      <c r="A7" s="3" t="s">
        <v>4</v>
      </c>
      <c r="B7" s="10"/>
    </row>
    <row r="8" spans="1:2" outlineLevel="2" x14ac:dyDescent="0.25">
      <c r="A8" s="4" t="s">
        <v>5</v>
      </c>
      <c r="B8" s="11">
        <v>3868.55</v>
      </c>
    </row>
    <row r="9" spans="1:2" outlineLevel="2" x14ac:dyDescent="0.25">
      <c r="A9" s="4" t="s">
        <v>6</v>
      </c>
      <c r="B9" s="11">
        <v>1200</v>
      </c>
    </row>
    <row r="10" spans="1:2" outlineLevel="2" x14ac:dyDescent="0.25">
      <c r="A10" s="4" t="s">
        <v>7</v>
      </c>
      <c r="B10" s="11">
        <v>70</v>
      </c>
    </row>
    <row r="11" spans="1:2" outlineLevel="2" x14ac:dyDescent="0.25">
      <c r="A11" s="4" t="s">
        <v>8</v>
      </c>
      <c r="B11" s="11">
        <v>53344.98</v>
      </c>
    </row>
    <row r="12" spans="1:2" outlineLevel="2" x14ac:dyDescent="0.25">
      <c r="A12" s="4" t="s">
        <v>9</v>
      </c>
      <c r="B12" s="11">
        <v>438.38</v>
      </c>
    </row>
    <row r="13" spans="1:2" outlineLevel="2" x14ac:dyDescent="0.25">
      <c r="A13" s="4" t="s">
        <v>10</v>
      </c>
      <c r="B13" s="11">
        <v>873</v>
      </c>
    </row>
    <row r="14" spans="1:2" outlineLevel="2" x14ac:dyDescent="0.25">
      <c r="A14" s="4" t="s">
        <v>11</v>
      </c>
      <c r="B14" s="11">
        <v>50790</v>
      </c>
    </row>
    <row r="15" spans="1:2" outlineLevel="1" x14ac:dyDescent="0.25">
      <c r="A15" s="5" t="s">
        <v>12</v>
      </c>
      <c r="B15" s="12">
        <f>B7+B8+B9+B10+B11+B12+B13+B14</f>
        <v>110584.91</v>
      </c>
    </row>
    <row r="16" spans="1:2" outlineLevel="1" x14ac:dyDescent="0.25">
      <c r="A16" s="3" t="s">
        <v>13</v>
      </c>
      <c r="B16" s="10"/>
    </row>
    <row r="17" spans="1:2" outlineLevel="2" x14ac:dyDescent="0.25">
      <c r="A17" s="4" t="s">
        <v>14</v>
      </c>
      <c r="B17" s="11">
        <v>864</v>
      </c>
    </row>
    <row r="18" spans="1:2" outlineLevel="2" x14ac:dyDescent="0.25">
      <c r="A18" s="4" t="s">
        <v>15</v>
      </c>
      <c r="B18" s="11">
        <v>500</v>
      </c>
    </row>
    <row r="19" spans="1:2" outlineLevel="2" x14ac:dyDescent="0.25">
      <c r="A19" s="4" t="s">
        <v>16</v>
      </c>
      <c r="B19" s="11">
        <v>18241.22</v>
      </c>
    </row>
    <row r="20" spans="1:2" outlineLevel="2" x14ac:dyDescent="0.25">
      <c r="A20" s="4" t="s">
        <v>17</v>
      </c>
      <c r="B20" s="11">
        <v>13230</v>
      </c>
    </row>
    <row r="21" spans="1:2" outlineLevel="2" x14ac:dyDescent="0.25">
      <c r="A21" s="4" t="s">
        <v>18</v>
      </c>
      <c r="B21" s="11">
        <v>10646</v>
      </c>
    </row>
    <row r="22" spans="1:2" outlineLevel="2" x14ac:dyDescent="0.25">
      <c r="A22" s="4" t="s">
        <v>19</v>
      </c>
      <c r="B22" s="11">
        <v>18991.97</v>
      </c>
    </row>
    <row r="23" spans="1:2" outlineLevel="2" x14ac:dyDescent="0.25">
      <c r="A23" s="4" t="s">
        <v>20</v>
      </c>
      <c r="B23" s="11">
        <v>29857.53</v>
      </c>
    </row>
    <row r="24" spans="1:2" outlineLevel="2" x14ac:dyDescent="0.25">
      <c r="A24" s="4" t="s">
        <v>21</v>
      </c>
      <c r="B24" s="10"/>
    </row>
    <row r="25" spans="1:2" outlineLevel="3" x14ac:dyDescent="0.25">
      <c r="A25" s="6" t="s">
        <v>22</v>
      </c>
      <c r="B25" s="11">
        <v>32846.82</v>
      </c>
    </row>
    <row r="26" spans="1:2" outlineLevel="3" x14ac:dyDescent="0.25">
      <c r="A26" s="6" t="s">
        <v>23</v>
      </c>
      <c r="B26" s="11">
        <v>21140.18</v>
      </c>
    </row>
    <row r="27" spans="1:2" outlineLevel="2" x14ac:dyDescent="0.25">
      <c r="A27" s="7" t="s">
        <v>24</v>
      </c>
      <c r="B27" s="12">
        <f>B24+B25+B26</f>
        <v>53987</v>
      </c>
    </row>
    <row r="28" spans="1:2" outlineLevel="2" x14ac:dyDescent="0.25">
      <c r="A28" s="4" t="s">
        <v>25</v>
      </c>
      <c r="B28" s="11">
        <v>1132</v>
      </c>
    </row>
    <row r="29" spans="1:2" outlineLevel="2" x14ac:dyDescent="0.25">
      <c r="A29" s="4" t="s">
        <v>26</v>
      </c>
      <c r="B29" s="11">
        <v>149</v>
      </c>
    </row>
    <row r="30" spans="1:2" outlineLevel="3" x14ac:dyDescent="0.25">
      <c r="A30" s="6" t="s">
        <v>27</v>
      </c>
      <c r="B30" s="11">
        <v>1945.79</v>
      </c>
    </row>
    <row r="31" spans="1:2" outlineLevel="3" x14ac:dyDescent="0.25">
      <c r="A31" s="6" t="s">
        <v>28</v>
      </c>
      <c r="B31" s="11">
        <v>143</v>
      </c>
    </row>
    <row r="32" spans="1:2" outlineLevel="3" x14ac:dyDescent="0.25">
      <c r="A32" s="6" t="s">
        <v>29</v>
      </c>
      <c r="B32" s="11">
        <v>253.42</v>
      </c>
    </row>
    <row r="33" spans="1:2" outlineLevel="3" x14ac:dyDescent="0.25">
      <c r="A33" s="6" t="s">
        <v>30</v>
      </c>
      <c r="B33" s="11">
        <v>15448.03</v>
      </c>
    </row>
    <row r="34" spans="1:2" outlineLevel="3" x14ac:dyDescent="0.25">
      <c r="A34" s="6" t="s">
        <v>31</v>
      </c>
      <c r="B34" s="11">
        <v>100.57</v>
      </c>
    </row>
    <row r="35" spans="1:2" outlineLevel="3" x14ac:dyDescent="0.25">
      <c r="A35" s="6" t="s">
        <v>32</v>
      </c>
      <c r="B35" s="11">
        <v>824.58</v>
      </c>
    </row>
    <row r="36" spans="1:2" outlineLevel="3" x14ac:dyDescent="0.25">
      <c r="A36" s="6" t="s">
        <v>33</v>
      </c>
      <c r="B36" s="11">
        <v>430.97</v>
      </c>
    </row>
    <row r="37" spans="1:2" outlineLevel="2" x14ac:dyDescent="0.25">
      <c r="A37" s="7" t="s">
        <v>34</v>
      </c>
      <c r="B37" s="12">
        <f>B29+B30+B31+B32+B33+B34+B35+B36</f>
        <v>19295.360000000004</v>
      </c>
    </row>
    <row r="38" spans="1:2" outlineLevel="2" x14ac:dyDescent="0.25">
      <c r="A38" s="4" t="s">
        <v>35</v>
      </c>
      <c r="B38" s="11">
        <v>9592.25</v>
      </c>
    </row>
    <row r="39" spans="1:2" outlineLevel="2" x14ac:dyDescent="0.25">
      <c r="A39" s="4" t="s">
        <v>36</v>
      </c>
      <c r="B39" s="11">
        <v>2938</v>
      </c>
    </row>
    <row r="40" spans="1:2" outlineLevel="2" x14ac:dyDescent="0.25">
      <c r="A40" s="4" t="s">
        <v>37</v>
      </c>
      <c r="B40" s="11">
        <v>1160</v>
      </c>
    </row>
    <row r="41" spans="1:2" outlineLevel="2" x14ac:dyDescent="0.25">
      <c r="A41" s="4" t="s">
        <v>38</v>
      </c>
      <c r="B41" s="11">
        <v>2700</v>
      </c>
    </row>
    <row r="42" spans="1:2" outlineLevel="3" x14ac:dyDescent="0.25">
      <c r="A42" s="6" t="s">
        <v>39</v>
      </c>
      <c r="B42" s="11">
        <v>950</v>
      </c>
    </row>
    <row r="43" spans="1:2" outlineLevel="3" x14ac:dyDescent="0.25">
      <c r="A43" s="6" t="s">
        <v>40</v>
      </c>
      <c r="B43" s="11">
        <v>1350</v>
      </c>
    </row>
    <row r="44" spans="1:2" outlineLevel="3" x14ac:dyDescent="0.25">
      <c r="A44" s="6" t="s">
        <v>41</v>
      </c>
      <c r="B44" s="11">
        <v>1960</v>
      </c>
    </row>
    <row r="45" spans="1:2" outlineLevel="2" x14ac:dyDescent="0.25">
      <c r="A45" s="7" t="s">
        <v>42</v>
      </c>
      <c r="B45" s="12">
        <f>B41+B42+B43+B44</f>
        <v>6960</v>
      </c>
    </row>
    <row r="46" spans="1:2" outlineLevel="1" x14ac:dyDescent="0.25">
      <c r="A46" s="5" t="s">
        <v>43</v>
      </c>
      <c r="B46" s="12">
        <f>B16+B17+B18+B19+B20+B21+B22+B23+B27+B28+B37+B38+B39+B40+B45</f>
        <v>187395.33000000002</v>
      </c>
    </row>
    <row r="47" spans="1:2" x14ac:dyDescent="0.25">
      <c r="A47" s="8" t="s">
        <v>44</v>
      </c>
      <c r="B47" s="12">
        <f>B15+B46</f>
        <v>297980.24</v>
      </c>
    </row>
    <row r="48" spans="1:2" x14ac:dyDescent="0.25">
      <c r="A48" s="8" t="s">
        <v>45</v>
      </c>
      <c r="B48" s="12">
        <v>297980.24</v>
      </c>
    </row>
    <row r="49" spans="1:2" x14ac:dyDescent="0.25">
      <c r="A49" s="2" t="s">
        <v>46</v>
      </c>
    </row>
    <row r="50" spans="1:2" outlineLevel="1" x14ac:dyDescent="0.25">
      <c r="A50" s="3" t="s">
        <v>47</v>
      </c>
      <c r="B50" s="11">
        <v>1518.46</v>
      </c>
    </row>
    <row r="51" spans="1:2" outlineLevel="2" x14ac:dyDescent="0.25">
      <c r="A51" s="4" t="s">
        <v>48</v>
      </c>
      <c r="B51" s="11">
        <v>100</v>
      </c>
    </row>
    <row r="52" spans="1:2" outlineLevel="2" x14ac:dyDescent="0.25">
      <c r="A52" s="4" t="s">
        <v>49</v>
      </c>
      <c r="B52" s="11">
        <v>45.3</v>
      </c>
    </row>
    <row r="53" spans="1:2" outlineLevel="2" x14ac:dyDescent="0.25">
      <c r="A53" s="4" t="s">
        <v>50</v>
      </c>
      <c r="B53" s="11">
        <v>500</v>
      </c>
    </row>
    <row r="54" spans="1:2" outlineLevel="2" x14ac:dyDescent="0.25">
      <c r="A54" s="4" t="s">
        <v>51</v>
      </c>
      <c r="B54" s="11">
        <v>9500</v>
      </c>
    </row>
    <row r="55" spans="1:2" outlineLevel="2" x14ac:dyDescent="0.25">
      <c r="A55" s="4" t="s">
        <v>52</v>
      </c>
      <c r="B55" s="11">
        <v>565</v>
      </c>
    </row>
    <row r="56" spans="1:2" outlineLevel="2" x14ac:dyDescent="0.25">
      <c r="A56" s="4" t="s">
        <v>53</v>
      </c>
      <c r="B56" s="11">
        <v>214.1</v>
      </c>
    </row>
    <row r="57" spans="1:2" outlineLevel="2" x14ac:dyDescent="0.25">
      <c r="A57" s="4" t="s">
        <v>54</v>
      </c>
      <c r="B57" s="11">
        <v>1875</v>
      </c>
    </row>
    <row r="58" spans="1:2" outlineLevel="2" x14ac:dyDescent="0.25">
      <c r="A58" s="4" t="s">
        <v>55</v>
      </c>
      <c r="B58" s="11">
        <v>789</v>
      </c>
    </row>
    <row r="59" spans="1:2" outlineLevel="1" x14ac:dyDescent="0.25">
      <c r="A59" s="5" t="s">
        <v>56</v>
      </c>
      <c r="B59" s="12">
        <f>B50+B51+B52+B53+B54+B55+B56+B57+B58</f>
        <v>15106.86</v>
      </c>
    </row>
    <row r="60" spans="1:2" outlineLevel="1" x14ac:dyDescent="0.25">
      <c r="A60" s="3" t="s">
        <v>57</v>
      </c>
      <c r="B60" s="10"/>
    </row>
    <row r="61" spans="1:2" outlineLevel="2" x14ac:dyDescent="0.25">
      <c r="A61" s="4" t="s">
        <v>58</v>
      </c>
      <c r="B61" s="11">
        <v>393.3</v>
      </c>
    </row>
    <row r="62" spans="1:2" outlineLevel="2" x14ac:dyDescent="0.25">
      <c r="A62" s="4" t="s">
        <v>59</v>
      </c>
      <c r="B62" s="11">
        <v>12524.8</v>
      </c>
    </row>
    <row r="63" spans="1:2" outlineLevel="2" x14ac:dyDescent="0.25">
      <c r="A63" s="4" t="s">
        <v>60</v>
      </c>
      <c r="B63" s="11">
        <v>631.85</v>
      </c>
    </row>
    <row r="64" spans="1:2" outlineLevel="1" x14ac:dyDescent="0.25">
      <c r="A64" s="5" t="s">
        <v>61</v>
      </c>
      <c r="B64" s="12">
        <f>B60+B61+B62+B63</f>
        <v>13549.949999999999</v>
      </c>
    </row>
    <row r="65" spans="1:2" outlineLevel="1" x14ac:dyDescent="0.25">
      <c r="A65" s="3" t="s">
        <v>62</v>
      </c>
      <c r="B65" s="10"/>
    </row>
    <row r="66" spans="1:2" outlineLevel="2" x14ac:dyDescent="0.25">
      <c r="A66" s="4" t="s">
        <v>63</v>
      </c>
      <c r="B66" s="11">
        <v>22942.84</v>
      </c>
    </row>
    <row r="67" spans="1:2" outlineLevel="2" x14ac:dyDescent="0.25">
      <c r="A67" s="4" t="s">
        <v>64</v>
      </c>
      <c r="B67" s="11">
        <v>13975.52</v>
      </c>
    </row>
    <row r="68" spans="1:2" outlineLevel="2" x14ac:dyDescent="0.25">
      <c r="A68" s="4" t="s">
        <v>65</v>
      </c>
      <c r="B68" s="11">
        <v>615.41</v>
      </c>
    </row>
    <row r="69" spans="1:2" outlineLevel="2" x14ac:dyDescent="0.25">
      <c r="A69" s="4" t="s">
        <v>66</v>
      </c>
      <c r="B69" s="11">
        <v>385</v>
      </c>
    </row>
    <row r="70" spans="1:2" outlineLevel="2" x14ac:dyDescent="0.25">
      <c r="A70" s="4" t="s">
        <v>67</v>
      </c>
      <c r="B70" s="11">
        <v>531.80999999999995</v>
      </c>
    </row>
    <row r="71" spans="1:2" outlineLevel="2" x14ac:dyDescent="0.25">
      <c r="A71" s="4" t="s">
        <v>68</v>
      </c>
      <c r="B71" s="11">
        <v>7308.54</v>
      </c>
    </row>
    <row r="72" spans="1:2" outlineLevel="3" x14ac:dyDescent="0.25">
      <c r="A72" s="6" t="s">
        <v>69</v>
      </c>
      <c r="B72" s="11">
        <v>5427.84</v>
      </c>
    </row>
    <row r="73" spans="1:2" outlineLevel="2" x14ac:dyDescent="0.25">
      <c r="A73" s="7" t="s">
        <v>70</v>
      </c>
      <c r="B73" s="12">
        <f>B71+B72</f>
        <v>12736.380000000001</v>
      </c>
    </row>
    <row r="74" spans="1:2" outlineLevel="2" x14ac:dyDescent="0.25">
      <c r="A74" s="4" t="s">
        <v>71</v>
      </c>
      <c r="B74" s="11">
        <v>3817.36</v>
      </c>
    </row>
    <row r="75" spans="1:2" outlineLevel="2" x14ac:dyDescent="0.25">
      <c r="A75" s="4" t="s">
        <v>72</v>
      </c>
      <c r="B75" s="11">
        <v>78782.69</v>
      </c>
    </row>
    <row r="76" spans="1:2" outlineLevel="3" x14ac:dyDescent="0.25">
      <c r="A76" s="6" t="s">
        <v>73</v>
      </c>
      <c r="B76" s="11">
        <v>16485</v>
      </c>
    </row>
    <row r="77" spans="1:2" outlineLevel="3" x14ac:dyDescent="0.25">
      <c r="A77" s="6" t="s">
        <v>74</v>
      </c>
      <c r="B77" s="11">
        <v>27142</v>
      </c>
    </row>
    <row r="78" spans="1:2" outlineLevel="2" x14ac:dyDescent="0.25">
      <c r="A78" s="7" t="s">
        <v>75</v>
      </c>
      <c r="B78" s="12">
        <f>B75+B76+B77</f>
        <v>122409.69</v>
      </c>
    </row>
    <row r="79" spans="1:2" outlineLevel="2" x14ac:dyDescent="0.25">
      <c r="A79" s="4" t="s">
        <v>76</v>
      </c>
      <c r="B79" s="11">
        <v>5161.6400000000003</v>
      </c>
    </row>
    <row r="80" spans="1:2" outlineLevel="2" x14ac:dyDescent="0.25">
      <c r="A80" s="4" t="s">
        <v>77</v>
      </c>
      <c r="B80" s="11">
        <v>5881.56</v>
      </c>
    </row>
    <row r="81" spans="1:2" outlineLevel="2" x14ac:dyDescent="0.25">
      <c r="A81" s="4" t="s">
        <v>78</v>
      </c>
      <c r="B81" s="11">
        <v>9113.7000000000007</v>
      </c>
    </row>
    <row r="82" spans="1:2" outlineLevel="2" x14ac:dyDescent="0.25">
      <c r="A82" s="4" t="s">
        <v>79</v>
      </c>
      <c r="B82" s="11">
        <v>32145.58</v>
      </c>
    </row>
    <row r="83" spans="1:2" outlineLevel="2" x14ac:dyDescent="0.25">
      <c r="A83" s="4" t="s">
        <v>80</v>
      </c>
      <c r="B83" s="11">
        <v>5975.31</v>
      </c>
    </row>
    <row r="84" spans="1:2" outlineLevel="3" x14ac:dyDescent="0.25">
      <c r="A84" s="6" t="s">
        <v>81</v>
      </c>
      <c r="B84" s="11">
        <v>42834.41</v>
      </c>
    </row>
    <row r="85" spans="1:2" outlineLevel="3" x14ac:dyDescent="0.25">
      <c r="A85" s="6" t="s">
        <v>82</v>
      </c>
      <c r="B85" s="11">
        <v>3679.16</v>
      </c>
    </row>
    <row r="86" spans="1:2" outlineLevel="2" x14ac:dyDescent="0.25">
      <c r="A86" s="7" t="s">
        <v>83</v>
      </c>
      <c r="B86" s="12">
        <f>B83+B84+B85</f>
        <v>52488.880000000005</v>
      </c>
    </row>
    <row r="87" spans="1:2" outlineLevel="2" x14ac:dyDescent="0.25">
      <c r="A87" s="4" t="s">
        <v>84</v>
      </c>
      <c r="B87" s="11">
        <v>20607.32</v>
      </c>
    </row>
    <row r="88" spans="1:2" outlineLevel="1" x14ac:dyDescent="0.25">
      <c r="A88" s="5" t="s">
        <v>85</v>
      </c>
      <c r="B88" s="12">
        <f>B65+B66+B67+B68+B69+B70+B73+B74+B78+B79+B80+B81+B82+B86+B87</f>
        <v>302812.69000000006</v>
      </c>
    </row>
    <row r="89" spans="1:2" outlineLevel="1" x14ac:dyDescent="0.25">
      <c r="A89" s="3" t="s">
        <v>86</v>
      </c>
      <c r="B89" s="11">
        <v>11752.75</v>
      </c>
    </row>
    <row r="90" spans="1:2" outlineLevel="2" x14ac:dyDescent="0.25">
      <c r="A90" s="4" t="s">
        <v>16</v>
      </c>
      <c r="B90" s="11">
        <v>416.35</v>
      </c>
    </row>
    <row r="91" spans="1:2" outlineLevel="2" x14ac:dyDescent="0.25">
      <c r="A91" s="4" t="s">
        <v>20</v>
      </c>
      <c r="B91" s="11">
        <v>12047.88</v>
      </c>
    </row>
    <row r="92" spans="1:2" outlineLevel="2" x14ac:dyDescent="0.25">
      <c r="A92" s="4" t="s">
        <v>87</v>
      </c>
      <c r="B92" s="11">
        <v>1859.83</v>
      </c>
    </row>
    <row r="93" spans="1:2" outlineLevel="2" x14ac:dyDescent="0.25">
      <c r="A93" s="4" t="s">
        <v>88</v>
      </c>
      <c r="B93" s="11">
        <v>3060.63</v>
      </c>
    </row>
    <row r="94" spans="1:2" outlineLevel="1" x14ac:dyDescent="0.25">
      <c r="A94" s="5" t="s">
        <v>89</v>
      </c>
      <c r="B94" s="12">
        <f>B89+B90+B91+B92+B93</f>
        <v>29137.439999999999</v>
      </c>
    </row>
    <row r="95" spans="1:2" x14ac:dyDescent="0.25">
      <c r="A95" s="8" t="s">
        <v>90</v>
      </c>
      <c r="B95" s="12">
        <f>B59+B64+B88+B94</f>
        <v>360606.94000000006</v>
      </c>
    </row>
    <row r="96" spans="1:2" x14ac:dyDescent="0.25">
      <c r="A96" s="8" t="s">
        <v>91</v>
      </c>
      <c r="B96" s="12">
        <v>-62626.70000000007</v>
      </c>
    </row>
    <row r="97" spans="1:2" x14ac:dyDescent="0.25">
      <c r="A97" s="2" t="s">
        <v>92</v>
      </c>
    </row>
    <row r="98" spans="1:2" outlineLevel="1" x14ac:dyDescent="0.25">
      <c r="A98" s="3" t="s">
        <v>93</v>
      </c>
      <c r="B98" s="11">
        <v>223.72</v>
      </c>
    </row>
    <row r="99" spans="1:2" outlineLevel="1" x14ac:dyDescent="0.25">
      <c r="A99" s="3" t="s">
        <v>94</v>
      </c>
      <c r="B99" s="11">
        <v>29316.31</v>
      </c>
    </row>
    <row r="100" spans="1:2" outlineLevel="2" x14ac:dyDescent="0.25">
      <c r="A100" s="4" t="s">
        <v>81</v>
      </c>
      <c r="B100" s="11">
        <v>15043.03</v>
      </c>
    </row>
    <row r="101" spans="1:2" outlineLevel="1" x14ac:dyDescent="0.25">
      <c r="A101" s="5" t="s">
        <v>95</v>
      </c>
      <c r="B101" s="12">
        <f>B99+B100</f>
        <v>44359.340000000004</v>
      </c>
    </row>
    <row r="102" spans="1:2" x14ac:dyDescent="0.25">
      <c r="A102" s="8" t="s">
        <v>96</v>
      </c>
      <c r="B102" s="12">
        <f>B98+B101</f>
        <v>44583.060000000005</v>
      </c>
    </row>
    <row r="103" spans="1:2" x14ac:dyDescent="0.25">
      <c r="A103" s="8" t="s">
        <v>97</v>
      </c>
      <c r="B103" s="12">
        <v>44583.060000000005</v>
      </c>
    </row>
    <row r="104" spans="1:2" x14ac:dyDescent="0.25">
      <c r="A104" s="8" t="s">
        <v>98</v>
      </c>
      <c r="B104" s="12">
        <v>-18043.640000000065</v>
      </c>
    </row>
    <row r="108" spans="1:2" x14ac:dyDescent="0.25">
      <c r="A108" s="26" t="s">
        <v>101</v>
      </c>
      <c r="B108" s="23"/>
    </row>
  </sheetData>
  <mergeCells count="4">
    <mergeCell ref="A1:B1"/>
    <mergeCell ref="A2:B2"/>
    <mergeCell ref="A3:B3"/>
    <mergeCell ref="A108:B108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B1D55-9CFE-41FE-ADD2-EFAA199D4824}">
  <dimension ref="A1:B64"/>
  <sheetViews>
    <sheetView topLeftCell="A52" workbookViewId="0">
      <selection activeCell="C10" sqref="C10"/>
    </sheetView>
  </sheetViews>
  <sheetFormatPr defaultColWidth="11.25" defaultRowHeight="15.75" outlineLevelRow="3" x14ac:dyDescent="0.25"/>
  <cols>
    <col min="1" max="1" width="31.625" style="1" customWidth="1"/>
    <col min="2" max="2" width="17" style="1" customWidth="1"/>
  </cols>
  <sheetData>
    <row r="1" spans="1:2" x14ac:dyDescent="0.25">
      <c r="A1" s="22" t="s">
        <v>0</v>
      </c>
      <c r="B1" s="23"/>
    </row>
    <row r="2" spans="1:2" x14ac:dyDescent="0.25">
      <c r="A2" s="24" t="s">
        <v>1</v>
      </c>
      <c r="B2" s="23"/>
    </row>
    <row r="3" spans="1:2" x14ac:dyDescent="0.25">
      <c r="A3" s="25" t="s">
        <v>102</v>
      </c>
      <c r="B3" s="23"/>
    </row>
    <row r="5" spans="1:2" x14ac:dyDescent="0.25">
      <c r="A5" s="9" t="s">
        <v>99</v>
      </c>
      <c r="B5" s="9" t="s">
        <v>100</v>
      </c>
    </row>
    <row r="6" spans="1:2" x14ac:dyDescent="0.25">
      <c r="A6" s="2" t="s">
        <v>3</v>
      </c>
    </row>
    <row r="7" spans="1:2" outlineLevel="1" x14ac:dyDescent="0.25">
      <c r="A7" s="3" t="s">
        <v>4</v>
      </c>
      <c r="B7" s="10"/>
    </row>
    <row r="8" spans="1:2" outlineLevel="2" x14ac:dyDescent="0.25">
      <c r="A8" s="4" t="s">
        <v>5</v>
      </c>
      <c r="B8" s="11">
        <v>653.11</v>
      </c>
    </row>
    <row r="9" spans="1:2" outlineLevel="2" x14ac:dyDescent="0.25">
      <c r="A9" s="4" t="s">
        <v>11</v>
      </c>
      <c r="B9" s="11">
        <v>550</v>
      </c>
    </row>
    <row r="10" spans="1:2" outlineLevel="1" x14ac:dyDescent="0.25">
      <c r="A10" s="5" t="s">
        <v>12</v>
      </c>
      <c r="B10" s="12">
        <f>B7+B8+B9</f>
        <v>1203.1100000000001</v>
      </c>
    </row>
    <row r="11" spans="1:2" outlineLevel="1" x14ac:dyDescent="0.25">
      <c r="A11" s="3" t="s">
        <v>13</v>
      </c>
      <c r="B11" s="10"/>
    </row>
    <row r="12" spans="1:2" outlineLevel="2" x14ac:dyDescent="0.25">
      <c r="A12" s="4" t="s">
        <v>16</v>
      </c>
      <c r="B12" s="11">
        <v>7805</v>
      </c>
    </row>
    <row r="13" spans="1:2" outlineLevel="2" x14ac:dyDescent="0.25">
      <c r="A13" s="4" t="s">
        <v>17</v>
      </c>
      <c r="B13" s="11">
        <v>650</v>
      </c>
    </row>
    <row r="14" spans="1:2" outlineLevel="2" x14ac:dyDescent="0.25">
      <c r="A14" s="4" t="s">
        <v>19</v>
      </c>
      <c r="B14" s="11">
        <v>1012</v>
      </c>
    </row>
    <row r="15" spans="1:2" outlineLevel="2" x14ac:dyDescent="0.25">
      <c r="A15" s="4" t="s">
        <v>26</v>
      </c>
      <c r="B15" s="10"/>
    </row>
    <row r="16" spans="1:2" outlineLevel="3" x14ac:dyDescent="0.25">
      <c r="A16" s="6" t="s">
        <v>27</v>
      </c>
      <c r="B16" s="11">
        <v>1203.79</v>
      </c>
    </row>
    <row r="17" spans="1:2" outlineLevel="3" x14ac:dyDescent="0.25">
      <c r="A17" s="6" t="s">
        <v>31</v>
      </c>
      <c r="B17" s="11">
        <v>100.57</v>
      </c>
    </row>
    <row r="18" spans="1:2" outlineLevel="3" x14ac:dyDescent="0.25">
      <c r="A18" s="6" t="s">
        <v>32</v>
      </c>
      <c r="B18" s="11">
        <v>824.58</v>
      </c>
    </row>
    <row r="19" spans="1:2" outlineLevel="2" x14ac:dyDescent="0.25">
      <c r="A19" s="7" t="s">
        <v>34</v>
      </c>
      <c r="B19" s="12">
        <f>B15+B16+B17+B18</f>
        <v>2128.94</v>
      </c>
    </row>
    <row r="20" spans="1:2" outlineLevel="2" x14ac:dyDescent="0.25">
      <c r="A20" s="4" t="s">
        <v>37</v>
      </c>
      <c r="B20" s="11">
        <v>1160</v>
      </c>
    </row>
    <row r="21" spans="1:2" outlineLevel="1" x14ac:dyDescent="0.25">
      <c r="A21" s="5" t="s">
        <v>43</v>
      </c>
      <c r="B21" s="12">
        <f>B11+B12+B13+B14+B19+B20</f>
        <v>12755.94</v>
      </c>
    </row>
    <row r="22" spans="1:2" x14ac:dyDescent="0.25">
      <c r="A22" s="8" t="s">
        <v>44</v>
      </c>
      <c r="B22" s="12">
        <f>B10+B21</f>
        <v>13959.050000000001</v>
      </c>
    </row>
    <row r="23" spans="1:2" x14ac:dyDescent="0.25">
      <c r="A23" s="8" t="s">
        <v>45</v>
      </c>
      <c r="B23" s="12">
        <v>13959.050000000001</v>
      </c>
    </row>
    <row r="24" spans="1:2" x14ac:dyDescent="0.25">
      <c r="A24" s="2" t="s">
        <v>46</v>
      </c>
    </row>
    <row r="25" spans="1:2" outlineLevel="1" x14ac:dyDescent="0.25">
      <c r="A25" s="3" t="s">
        <v>47</v>
      </c>
      <c r="B25" s="10"/>
    </row>
    <row r="26" spans="1:2" outlineLevel="2" x14ac:dyDescent="0.25">
      <c r="A26" s="4" t="s">
        <v>48</v>
      </c>
      <c r="B26" s="11">
        <v>100</v>
      </c>
    </row>
    <row r="27" spans="1:2" outlineLevel="2" x14ac:dyDescent="0.25">
      <c r="A27" s="4" t="s">
        <v>49</v>
      </c>
      <c r="B27" s="11">
        <v>15</v>
      </c>
    </row>
    <row r="28" spans="1:2" outlineLevel="2" x14ac:dyDescent="0.25">
      <c r="A28" s="4" t="s">
        <v>54</v>
      </c>
      <c r="B28" s="11">
        <v>1875</v>
      </c>
    </row>
    <row r="29" spans="1:2" outlineLevel="2" x14ac:dyDescent="0.25">
      <c r="A29" s="4" t="s">
        <v>55</v>
      </c>
      <c r="B29" s="11">
        <v>115</v>
      </c>
    </row>
    <row r="30" spans="1:2" outlineLevel="1" x14ac:dyDescent="0.25">
      <c r="A30" s="5" t="s">
        <v>56</v>
      </c>
      <c r="B30" s="12">
        <f>B25+B26+B27+B28+B29</f>
        <v>2105</v>
      </c>
    </row>
    <row r="31" spans="1:2" outlineLevel="1" x14ac:dyDescent="0.25">
      <c r="A31" s="3" t="s">
        <v>62</v>
      </c>
      <c r="B31" s="10"/>
    </row>
    <row r="32" spans="1:2" outlineLevel="2" x14ac:dyDescent="0.25">
      <c r="A32" s="4" t="s">
        <v>63</v>
      </c>
      <c r="B32" s="11">
        <v>126.39</v>
      </c>
    </row>
    <row r="33" spans="1:2" outlineLevel="2" x14ac:dyDescent="0.25">
      <c r="A33" s="4" t="s">
        <v>64</v>
      </c>
      <c r="B33" s="11">
        <v>2745.3</v>
      </c>
    </row>
    <row r="34" spans="1:2" outlineLevel="2" x14ac:dyDescent="0.25">
      <c r="A34" s="4" t="s">
        <v>66</v>
      </c>
      <c r="B34" s="11">
        <v>50</v>
      </c>
    </row>
    <row r="35" spans="1:2" outlineLevel="2" x14ac:dyDescent="0.25">
      <c r="A35" s="4" t="s">
        <v>68</v>
      </c>
      <c r="B35" s="11">
        <v>2483.4499999999998</v>
      </c>
    </row>
    <row r="36" spans="1:2" outlineLevel="2" x14ac:dyDescent="0.25">
      <c r="A36" s="4" t="s">
        <v>72</v>
      </c>
      <c r="B36" s="10"/>
    </row>
    <row r="37" spans="1:2" outlineLevel="3" x14ac:dyDescent="0.25">
      <c r="A37" s="6" t="s">
        <v>73</v>
      </c>
      <c r="B37" s="11">
        <v>7122.5</v>
      </c>
    </row>
    <row r="38" spans="1:2" outlineLevel="3" x14ac:dyDescent="0.25">
      <c r="A38" s="6" t="s">
        <v>74</v>
      </c>
      <c r="B38" s="11">
        <v>10000</v>
      </c>
    </row>
    <row r="39" spans="1:2" outlineLevel="2" x14ac:dyDescent="0.25">
      <c r="A39" s="7" t="s">
        <v>75</v>
      </c>
      <c r="B39" s="12">
        <f>B36+B37+B38</f>
        <v>17122.5</v>
      </c>
    </row>
    <row r="40" spans="1:2" outlineLevel="2" x14ac:dyDescent="0.25">
      <c r="A40" s="4" t="s">
        <v>76</v>
      </c>
      <c r="B40" s="11">
        <v>1783.12</v>
      </c>
    </row>
    <row r="41" spans="1:2" outlineLevel="2" x14ac:dyDescent="0.25">
      <c r="A41" s="4" t="s">
        <v>78</v>
      </c>
      <c r="B41" s="11">
        <v>233.33</v>
      </c>
    </row>
    <row r="42" spans="1:2" outlineLevel="2" x14ac:dyDescent="0.25">
      <c r="A42" s="4" t="s">
        <v>80</v>
      </c>
      <c r="B42" s="10"/>
    </row>
    <row r="43" spans="1:2" outlineLevel="3" x14ac:dyDescent="0.25">
      <c r="A43" s="6" t="s">
        <v>81</v>
      </c>
      <c r="B43" s="11">
        <v>799.81</v>
      </c>
    </row>
    <row r="44" spans="1:2" outlineLevel="2" x14ac:dyDescent="0.25">
      <c r="A44" s="7" t="s">
        <v>83</v>
      </c>
      <c r="B44" s="12">
        <f>B42+B43</f>
        <v>799.81</v>
      </c>
    </row>
    <row r="45" spans="1:2" outlineLevel="2" x14ac:dyDescent="0.25">
      <c r="A45" s="4" t="s">
        <v>84</v>
      </c>
      <c r="B45" s="11">
        <v>5025</v>
      </c>
    </row>
    <row r="46" spans="1:2" outlineLevel="1" x14ac:dyDescent="0.25">
      <c r="A46" s="5" t="s">
        <v>85</v>
      </c>
      <c r="B46" s="12">
        <f>B31+B32+B33+B34+B35+B39+B40+B41+B44+B45</f>
        <v>30368.9</v>
      </c>
    </row>
    <row r="47" spans="1:2" outlineLevel="1" x14ac:dyDescent="0.25">
      <c r="A47" s="3" t="s">
        <v>86</v>
      </c>
      <c r="B47" s="10"/>
    </row>
    <row r="48" spans="1:2" outlineLevel="2" x14ac:dyDescent="0.25">
      <c r="A48" s="4" t="s">
        <v>16</v>
      </c>
      <c r="B48" s="11">
        <v>15.6</v>
      </c>
    </row>
    <row r="49" spans="1:2" outlineLevel="2" x14ac:dyDescent="0.25">
      <c r="A49" s="4" t="s">
        <v>87</v>
      </c>
      <c r="B49" s="11">
        <v>1730.53</v>
      </c>
    </row>
    <row r="50" spans="1:2" outlineLevel="1" x14ac:dyDescent="0.25">
      <c r="A50" s="5" t="s">
        <v>89</v>
      </c>
      <c r="B50" s="12">
        <f>B47+B48+B49</f>
        <v>1746.1299999999999</v>
      </c>
    </row>
    <row r="51" spans="1:2" x14ac:dyDescent="0.25">
      <c r="A51" s="8" t="s">
        <v>90</v>
      </c>
      <c r="B51" s="12">
        <f>B30+B46+B50</f>
        <v>34220.03</v>
      </c>
    </row>
    <row r="52" spans="1:2" x14ac:dyDescent="0.25">
      <c r="A52" s="8" t="s">
        <v>91</v>
      </c>
      <c r="B52" s="12">
        <v>-20260.979999999996</v>
      </c>
    </row>
    <row r="53" spans="1:2" x14ac:dyDescent="0.25">
      <c r="A53" s="2" t="s">
        <v>92</v>
      </c>
    </row>
    <row r="54" spans="1:2" outlineLevel="1" x14ac:dyDescent="0.25">
      <c r="A54" s="3" t="s">
        <v>93</v>
      </c>
      <c r="B54" s="11">
        <v>216.76</v>
      </c>
    </row>
    <row r="55" spans="1:2" outlineLevel="1" x14ac:dyDescent="0.25">
      <c r="A55" s="3" t="s">
        <v>94</v>
      </c>
      <c r="B55" s="11">
        <v>1924.27</v>
      </c>
    </row>
    <row r="56" spans="1:2" outlineLevel="2" x14ac:dyDescent="0.25">
      <c r="A56" s="4" t="s">
        <v>81</v>
      </c>
      <c r="B56" s="11">
        <v>1354.2</v>
      </c>
    </row>
    <row r="57" spans="1:2" outlineLevel="1" x14ac:dyDescent="0.25">
      <c r="A57" s="5" t="s">
        <v>95</v>
      </c>
      <c r="B57" s="12">
        <f>B55+B56</f>
        <v>3278.4700000000003</v>
      </c>
    </row>
    <row r="58" spans="1:2" x14ac:dyDescent="0.25">
      <c r="A58" s="8" t="s">
        <v>96</v>
      </c>
      <c r="B58" s="12">
        <f>B54+B57</f>
        <v>3495.2300000000005</v>
      </c>
    </row>
    <row r="59" spans="1:2" x14ac:dyDescent="0.25">
      <c r="A59" s="8" t="s">
        <v>97</v>
      </c>
      <c r="B59" s="12">
        <v>3495.2300000000005</v>
      </c>
    </row>
    <row r="60" spans="1:2" x14ac:dyDescent="0.25">
      <c r="A60" s="8" t="s">
        <v>98</v>
      </c>
      <c r="B60" s="12">
        <v>-16765.749999999996</v>
      </c>
    </row>
    <row r="64" spans="1:2" x14ac:dyDescent="0.25">
      <c r="A64" s="26" t="s">
        <v>103</v>
      </c>
      <c r="B64" s="23"/>
    </row>
  </sheetData>
  <mergeCells count="4">
    <mergeCell ref="A1:B1"/>
    <mergeCell ref="A2:B2"/>
    <mergeCell ref="A3:B3"/>
    <mergeCell ref="A64:B6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20BF9-9096-4E9E-ACB4-AE36265B05CB}">
  <dimension ref="A1:O64"/>
  <sheetViews>
    <sheetView workbookViewId="0">
      <pane xSplit="1" ySplit="5" topLeftCell="B57" activePane="bottomRight" state="frozen"/>
      <selection pane="topRight" activeCell="B1" sqref="B1"/>
      <selection pane="bottomLeft" activeCell="A6" sqref="A6"/>
      <selection pane="bottomRight" activeCell="N63" sqref="N63"/>
    </sheetView>
  </sheetViews>
  <sheetFormatPr defaultColWidth="11.25" defaultRowHeight="15.75" outlineLevelRow="3" x14ac:dyDescent="0.25"/>
  <cols>
    <col min="1" max="1" width="31.625" style="1" customWidth="1"/>
    <col min="2" max="2" width="16.125" style="1" customWidth="1"/>
    <col min="3" max="3" width="17" style="1" customWidth="1"/>
    <col min="4" max="4" width="8.125" style="1" bestFit="1" customWidth="1"/>
    <col min="5" max="6" width="11.75" style="1" customWidth="1"/>
    <col min="7" max="7" width="7.875" style="1" bestFit="1" customWidth="1"/>
    <col min="8" max="8" width="17" style="1" customWidth="1"/>
    <col min="9" max="9" width="11.75" style="1" customWidth="1"/>
    <col min="10" max="10" width="23.875" style="1" customWidth="1"/>
    <col min="11" max="11" width="16.125" style="1" customWidth="1"/>
    <col min="12" max="12" width="32.375" style="1" customWidth="1"/>
    <col min="13" max="13" width="17" style="1" customWidth="1"/>
    <col min="14" max="14" width="8.375" style="1" customWidth="1"/>
    <col min="15" max="15" width="17" style="1" customWidth="1"/>
  </cols>
  <sheetData>
    <row r="1" spans="1:15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x14ac:dyDescent="0.25">
      <c r="A2" s="24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5" t="s">
        <v>102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5" spans="1:15" x14ac:dyDescent="0.25">
      <c r="A5" s="9" t="s">
        <v>99</v>
      </c>
      <c r="B5" s="9" t="s">
        <v>104</v>
      </c>
      <c r="C5" s="9" t="s">
        <v>105</v>
      </c>
      <c r="D5" s="9" t="s">
        <v>106</v>
      </c>
      <c r="E5" s="9" t="s">
        <v>107</v>
      </c>
      <c r="F5" s="9" t="s">
        <v>108</v>
      </c>
      <c r="G5" s="9" t="s">
        <v>109</v>
      </c>
      <c r="H5" s="9" t="s">
        <v>110</v>
      </c>
      <c r="I5" s="9" t="s">
        <v>111</v>
      </c>
      <c r="J5" s="9" t="s">
        <v>112</v>
      </c>
      <c r="K5" s="9" t="s">
        <v>113</v>
      </c>
      <c r="L5" s="9" t="s">
        <v>114</v>
      </c>
      <c r="M5" s="9" t="s">
        <v>115</v>
      </c>
      <c r="N5" s="9" t="s">
        <v>116</v>
      </c>
      <c r="O5" s="9" t="s">
        <v>100</v>
      </c>
    </row>
    <row r="6" spans="1:15" x14ac:dyDescent="0.25">
      <c r="A6" s="2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5" outlineLevel="1" x14ac:dyDescent="0.25">
      <c r="A7" s="3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outlineLevel="2" x14ac:dyDescent="0.25">
      <c r="A8" s="4" t="s">
        <v>5</v>
      </c>
      <c r="B8" s="10"/>
      <c r="C8" s="10"/>
      <c r="D8" s="10"/>
      <c r="E8" s="10"/>
      <c r="F8" s="10"/>
      <c r="G8" s="10"/>
      <c r="H8" s="10"/>
      <c r="I8" s="10"/>
      <c r="J8" s="10"/>
      <c r="K8" s="11">
        <v>653.11</v>
      </c>
      <c r="L8" s="11">
        <f>K8+J8</f>
        <v>653.11</v>
      </c>
      <c r="M8" s="10"/>
      <c r="N8" s="10"/>
      <c r="O8" s="11">
        <f>B8+C8+D8+E8+F8+G8+H8+I8+L8+M8+N8</f>
        <v>653.11</v>
      </c>
    </row>
    <row r="9" spans="1:15" outlineLevel="2" x14ac:dyDescent="0.25">
      <c r="A9" s="4" t="s">
        <v>11</v>
      </c>
      <c r="B9" s="10"/>
      <c r="C9" s="10"/>
      <c r="D9" s="10"/>
      <c r="E9" s="10"/>
      <c r="F9" s="10"/>
      <c r="G9" s="10"/>
      <c r="H9" s="10"/>
      <c r="I9" s="10"/>
      <c r="J9" s="10"/>
      <c r="K9" s="11">
        <v>550</v>
      </c>
      <c r="L9" s="11">
        <f>K9+J9</f>
        <v>550</v>
      </c>
      <c r="M9" s="10"/>
      <c r="N9" s="10"/>
      <c r="O9" s="11">
        <f>B9+C9+D9+E9+F9+G9+H9+I9+L9+M9+N9</f>
        <v>550</v>
      </c>
    </row>
    <row r="10" spans="1:15" outlineLevel="1" x14ac:dyDescent="0.25">
      <c r="A10" s="5" t="s">
        <v>12</v>
      </c>
      <c r="B10" s="13"/>
      <c r="C10" s="13"/>
      <c r="D10" s="13"/>
      <c r="E10" s="13"/>
      <c r="F10" s="13"/>
      <c r="G10" s="13"/>
      <c r="H10" s="13"/>
      <c r="I10" s="13"/>
      <c r="J10" s="13"/>
      <c r="K10" s="13">
        <f>K7+K8+K9</f>
        <v>1203.1100000000001</v>
      </c>
      <c r="L10" s="13">
        <f>K10+J10</f>
        <v>1203.1100000000001</v>
      </c>
      <c r="M10" s="13"/>
      <c r="N10" s="13"/>
      <c r="O10" s="12">
        <f>B10+C10+D10+E10+F10+G10+H10+I10+L10+M10+N10</f>
        <v>1203.1100000000001</v>
      </c>
    </row>
    <row r="11" spans="1:15" outlineLevel="1" x14ac:dyDescent="0.25">
      <c r="A11" s="3" t="s">
        <v>13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outlineLevel="2" x14ac:dyDescent="0.25">
      <c r="A12" s="4" t="s">
        <v>16</v>
      </c>
      <c r="B12" s="10"/>
      <c r="C12" s="10"/>
      <c r="D12" s="11">
        <v>7805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1">
        <f>B12+C12+D12+E12+F12+G12+H12+I12+L12+M12+N12</f>
        <v>7805</v>
      </c>
    </row>
    <row r="13" spans="1:15" outlineLevel="2" x14ac:dyDescent="0.25">
      <c r="A13" s="4" t="s">
        <v>17</v>
      </c>
      <c r="B13" s="10"/>
      <c r="C13" s="10"/>
      <c r="D13" s="11">
        <v>650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>
        <f>B13+C13+D13+E13+F13+G13+H13+I13+L13+M13+N13</f>
        <v>650</v>
      </c>
    </row>
    <row r="14" spans="1:15" outlineLevel="2" x14ac:dyDescent="0.25">
      <c r="A14" s="4" t="s">
        <v>19</v>
      </c>
      <c r="B14" s="10"/>
      <c r="C14" s="11">
        <v>96.8</v>
      </c>
      <c r="D14" s="10"/>
      <c r="E14" s="11">
        <v>430</v>
      </c>
      <c r="F14" s="10"/>
      <c r="G14" s="10"/>
      <c r="H14" s="10"/>
      <c r="I14" s="11">
        <v>485.2</v>
      </c>
      <c r="J14" s="10"/>
      <c r="K14" s="10"/>
      <c r="L14" s="10"/>
      <c r="M14" s="10"/>
      <c r="N14" s="10"/>
      <c r="O14" s="11">
        <f>B14+C14+D14+E14+F14+G14+H14+I14+L14+M14+N14</f>
        <v>1012</v>
      </c>
    </row>
    <row r="15" spans="1:15" outlineLevel="2" x14ac:dyDescent="0.25">
      <c r="A15" s="4" t="s">
        <v>26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outlineLevel="3" x14ac:dyDescent="0.25">
      <c r="A16" s="6" t="s">
        <v>27</v>
      </c>
      <c r="B16" s="11">
        <v>1203.79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1">
        <f t="shared" ref="O16:O22" si="0">B16+C16+D16+E16+F16+G16+H16+I16+L16+M16+N16</f>
        <v>1203.79</v>
      </c>
    </row>
    <row r="17" spans="1:15" outlineLevel="3" x14ac:dyDescent="0.25">
      <c r="A17" s="6" t="s">
        <v>31</v>
      </c>
      <c r="B17" s="10"/>
      <c r="C17" s="11">
        <v>100.57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1">
        <f t="shared" si="0"/>
        <v>100.57</v>
      </c>
    </row>
    <row r="18" spans="1:15" outlineLevel="3" x14ac:dyDescent="0.25">
      <c r="A18" s="6" t="s">
        <v>32</v>
      </c>
      <c r="B18" s="10"/>
      <c r="C18" s="10"/>
      <c r="D18" s="10"/>
      <c r="E18" s="10"/>
      <c r="F18" s="10"/>
      <c r="G18" s="10"/>
      <c r="H18" s="11">
        <v>824.58</v>
      </c>
      <c r="I18" s="10"/>
      <c r="J18" s="10"/>
      <c r="K18" s="10"/>
      <c r="L18" s="10"/>
      <c r="M18" s="10"/>
      <c r="N18" s="10"/>
      <c r="O18" s="11">
        <f t="shared" si="0"/>
        <v>824.58</v>
      </c>
    </row>
    <row r="19" spans="1:15" outlineLevel="2" x14ac:dyDescent="0.25">
      <c r="A19" s="7" t="s">
        <v>34</v>
      </c>
      <c r="B19" s="13">
        <f>B15+B16+B17+B18</f>
        <v>1203.79</v>
      </c>
      <c r="C19" s="13">
        <f>C15+C16+C17+C18</f>
        <v>100.57</v>
      </c>
      <c r="D19" s="13"/>
      <c r="E19" s="13"/>
      <c r="F19" s="13"/>
      <c r="G19" s="13"/>
      <c r="H19" s="13">
        <f>H15+H16+H17+H18</f>
        <v>824.58</v>
      </c>
      <c r="I19" s="13"/>
      <c r="J19" s="13"/>
      <c r="K19" s="13"/>
      <c r="L19" s="13"/>
      <c r="M19" s="13"/>
      <c r="N19" s="13"/>
      <c r="O19" s="12">
        <f t="shared" si="0"/>
        <v>2128.94</v>
      </c>
    </row>
    <row r="20" spans="1:15" outlineLevel="2" x14ac:dyDescent="0.25">
      <c r="A20" s="4" t="s">
        <v>37</v>
      </c>
      <c r="B20" s="10"/>
      <c r="C20" s="10"/>
      <c r="D20" s="11">
        <v>160</v>
      </c>
      <c r="E20" s="11">
        <v>1000</v>
      </c>
      <c r="F20" s="10"/>
      <c r="G20" s="10"/>
      <c r="H20" s="10"/>
      <c r="I20" s="10"/>
      <c r="J20" s="10"/>
      <c r="K20" s="10"/>
      <c r="L20" s="10"/>
      <c r="M20" s="10"/>
      <c r="N20" s="10"/>
      <c r="O20" s="11">
        <f t="shared" si="0"/>
        <v>1160</v>
      </c>
    </row>
    <row r="21" spans="1:15" outlineLevel="1" x14ac:dyDescent="0.25">
      <c r="A21" s="5" t="s">
        <v>43</v>
      </c>
      <c r="B21" s="13">
        <f>B11+B12+B13+B14+B19+B20</f>
        <v>1203.79</v>
      </c>
      <c r="C21" s="13">
        <f>C11+C12+C13+C14+C19+C20</f>
        <v>197.37</v>
      </c>
      <c r="D21" s="13">
        <f>D11+D12+D13+D14+D19+D20</f>
        <v>8615</v>
      </c>
      <c r="E21" s="13">
        <f>E11+E12+E13+E14+E19+E20</f>
        <v>1430</v>
      </c>
      <c r="F21" s="13"/>
      <c r="G21" s="13"/>
      <c r="H21" s="13">
        <f>H11+H12+H13+H14+H19+H20</f>
        <v>824.58</v>
      </c>
      <c r="I21" s="13">
        <f>I11+I12+I13+I14+I19+I20</f>
        <v>485.2</v>
      </c>
      <c r="J21" s="13"/>
      <c r="K21" s="13"/>
      <c r="L21" s="13"/>
      <c r="M21" s="13"/>
      <c r="N21" s="13"/>
      <c r="O21" s="12">
        <f t="shared" si="0"/>
        <v>12755.94</v>
      </c>
    </row>
    <row r="22" spans="1:15" x14ac:dyDescent="0.25">
      <c r="A22" s="8" t="s">
        <v>44</v>
      </c>
      <c r="B22" s="13">
        <f>B10+B21</f>
        <v>1203.79</v>
      </c>
      <c r="C22" s="13">
        <f>C10+C21</f>
        <v>197.37</v>
      </c>
      <c r="D22" s="13">
        <f>D10+D21</f>
        <v>8615</v>
      </c>
      <c r="E22" s="13">
        <f>E10+E21</f>
        <v>1430</v>
      </c>
      <c r="F22" s="13"/>
      <c r="G22" s="13"/>
      <c r="H22" s="13">
        <f>H10+H21</f>
        <v>824.58</v>
      </c>
      <c r="I22" s="13">
        <f>I10+I21</f>
        <v>485.2</v>
      </c>
      <c r="J22" s="13"/>
      <c r="K22" s="13">
        <f>K10+K21</f>
        <v>1203.1100000000001</v>
      </c>
      <c r="L22" s="13">
        <f>K22+J22</f>
        <v>1203.1100000000001</v>
      </c>
      <c r="M22" s="13"/>
      <c r="N22" s="13"/>
      <c r="O22" s="12">
        <f t="shared" si="0"/>
        <v>13959.050000000001</v>
      </c>
    </row>
    <row r="23" spans="1:15" x14ac:dyDescent="0.25">
      <c r="A23" s="8" t="s">
        <v>45</v>
      </c>
      <c r="B23" s="13">
        <v>1203.79</v>
      </c>
      <c r="C23" s="13">
        <v>197.37</v>
      </c>
      <c r="D23" s="13">
        <v>8615</v>
      </c>
      <c r="E23" s="13">
        <v>1430</v>
      </c>
      <c r="F23" s="13"/>
      <c r="G23" s="13"/>
      <c r="H23" s="13">
        <v>824.58</v>
      </c>
      <c r="I23" s="13">
        <v>485.2</v>
      </c>
      <c r="J23" s="13"/>
      <c r="K23" s="13">
        <v>1203.1100000000001</v>
      </c>
      <c r="L23" s="13">
        <v>1203.1100000000001</v>
      </c>
      <c r="M23" s="13"/>
      <c r="N23" s="13"/>
      <c r="O23" s="12">
        <v>13959.050000000001</v>
      </c>
    </row>
    <row r="24" spans="1:15" x14ac:dyDescent="0.25">
      <c r="A24" s="2" t="s">
        <v>46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5" outlineLevel="1" x14ac:dyDescent="0.25">
      <c r="A25" s="3" t="s">
        <v>47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outlineLevel="2" x14ac:dyDescent="0.25">
      <c r="A26" s="4" t="s">
        <v>48</v>
      </c>
      <c r="B26" s="10"/>
      <c r="C26" s="10"/>
      <c r="D26" s="10"/>
      <c r="E26" s="10"/>
      <c r="F26" s="10"/>
      <c r="G26" s="10"/>
      <c r="H26" s="10"/>
      <c r="I26" s="10"/>
      <c r="J26" s="10"/>
      <c r="K26" s="11">
        <v>100</v>
      </c>
      <c r="L26" s="11">
        <f>K26+J26</f>
        <v>100</v>
      </c>
      <c r="M26" s="10"/>
      <c r="N26" s="10"/>
      <c r="O26" s="11">
        <f>B26+C26+D26+E26+F26+G26+H26+I26+L26+M26+N26</f>
        <v>100</v>
      </c>
    </row>
    <row r="27" spans="1:15" outlineLevel="2" x14ac:dyDescent="0.25">
      <c r="A27" s="4" t="s">
        <v>49</v>
      </c>
      <c r="B27" s="10"/>
      <c r="C27" s="10"/>
      <c r="D27" s="10"/>
      <c r="E27" s="10"/>
      <c r="F27" s="10"/>
      <c r="G27" s="10"/>
      <c r="H27" s="10"/>
      <c r="I27" s="10"/>
      <c r="J27" s="10"/>
      <c r="K27" s="11">
        <v>15</v>
      </c>
      <c r="L27" s="11">
        <f>K27+J27</f>
        <v>15</v>
      </c>
      <c r="M27" s="10"/>
      <c r="N27" s="10"/>
      <c r="O27" s="11">
        <f>B27+C27+D27+E27+F27+G27+H27+I27+L27+M27+N27</f>
        <v>15</v>
      </c>
    </row>
    <row r="28" spans="1:15" outlineLevel="2" x14ac:dyDescent="0.25">
      <c r="A28" s="4" t="s">
        <v>54</v>
      </c>
      <c r="B28" s="10"/>
      <c r="C28" s="10"/>
      <c r="D28" s="10"/>
      <c r="E28" s="10"/>
      <c r="F28" s="10"/>
      <c r="G28" s="10"/>
      <c r="H28" s="10"/>
      <c r="I28" s="10"/>
      <c r="J28" s="10"/>
      <c r="K28" s="11">
        <v>1875</v>
      </c>
      <c r="L28" s="11">
        <f>K28+J28</f>
        <v>1875</v>
      </c>
      <c r="M28" s="10"/>
      <c r="N28" s="10"/>
      <c r="O28" s="11">
        <f>B28+C28+D28+E28+F28+G28+H28+I28+L28+M28+N28</f>
        <v>1875</v>
      </c>
    </row>
    <row r="29" spans="1:15" outlineLevel="2" x14ac:dyDescent="0.25">
      <c r="A29" s="4" t="s">
        <v>55</v>
      </c>
      <c r="B29" s="10"/>
      <c r="C29" s="10"/>
      <c r="D29" s="10"/>
      <c r="E29" s="10"/>
      <c r="F29" s="10"/>
      <c r="G29" s="10"/>
      <c r="H29" s="10"/>
      <c r="I29" s="10"/>
      <c r="J29" s="10"/>
      <c r="K29" s="11">
        <v>115</v>
      </c>
      <c r="L29" s="11">
        <f>K29+J29</f>
        <v>115</v>
      </c>
      <c r="M29" s="10"/>
      <c r="N29" s="10"/>
      <c r="O29" s="11">
        <f>B29+C29+D29+E29+F29+G29+H29+I29+L29+M29+N29</f>
        <v>115</v>
      </c>
    </row>
    <row r="30" spans="1:15" outlineLevel="1" x14ac:dyDescent="0.25">
      <c r="A30" s="5" t="s">
        <v>56</v>
      </c>
      <c r="B30" s="13"/>
      <c r="C30" s="13"/>
      <c r="D30" s="13"/>
      <c r="E30" s="13"/>
      <c r="F30" s="13"/>
      <c r="G30" s="13"/>
      <c r="H30" s="13"/>
      <c r="I30" s="13"/>
      <c r="J30" s="13"/>
      <c r="K30" s="13">
        <f>K25+K26+K27+K28+K29</f>
        <v>2105</v>
      </c>
      <c r="L30" s="13">
        <f>K30+J30</f>
        <v>2105</v>
      </c>
      <c r="M30" s="13"/>
      <c r="N30" s="13"/>
      <c r="O30" s="12">
        <f>B30+C30+D30+E30+F30+G30+H30+I30+L30+M30+N30</f>
        <v>2105</v>
      </c>
    </row>
    <row r="31" spans="1:15" outlineLevel="1" x14ac:dyDescent="0.25">
      <c r="A31" s="3" t="s">
        <v>62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outlineLevel="2" x14ac:dyDescent="0.25">
      <c r="A32" s="4" t="s">
        <v>63</v>
      </c>
      <c r="B32" s="10"/>
      <c r="C32" s="11">
        <v>126.39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>
        <f>B32+C32+D32+E32+F32+G32+H32+I32+L32+M32+N32</f>
        <v>126.39</v>
      </c>
    </row>
    <row r="33" spans="1:15" outlineLevel="2" x14ac:dyDescent="0.25">
      <c r="A33" s="4" t="s">
        <v>64</v>
      </c>
      <c r="B33" s="10"/>
      <c r="C33" s="10"/>
      <c r="D33" s="10"/>
      <c r="E33" s="10"/>
      <c r="F33" s="10"/>
      <c r="G33" s="10"/>
      <c r="H33" s="11">
        <v>2745.3</v>
      </c>
      <c r="I33" s="10"/>
      <c r="J33" s="10"/>
      <c r="K33" s="10"/>
      <c r="L33" s="10"/>
      <c r="M33" s="10"/>
      <c r="N33" s="10"/>
      <c r="O33" s="11">
        <f>B33+C33+D33+E33+F33+G33+H33+I33+L33+M33+N33</f>
        <v>2745.3</v>
      </c>
    </row>
    <row r="34" spans="1:15" outlineLevel="2" x14ac:dyDescent="0.25">
      <c r="A34" s="4" t="s">
        <v>66</v>
      </c>
      <c r="B34" s="10"/>
      <c r="C34" s="11">
        <v>50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>
        <f>B34+C34+D34+E34+F34+G34+H34+I34+L34+M34+N34</f>
        <v>50</v>
      </c>
    </row>
    <row r="35" spans="1:15" outlineLevel="2" x14ac:dyDescent="0.25">
      <c r="A35" s="4" t="s">
        <v>68</v>
      </c>
      <c r="B35" s="10"/>
      <c r="C35" s="10"/>
      <c r="D35" s="11">
        <v>953.95</v>
      </c>
      <c r="E35" s="10"/>
      <c r="F35" s="10"/>
      <c r="G35" s="10"/>
      <c r="H35" s="11">
        <v>1529.5</v>
      </c>
      <c r="I35" s="10"/>
      <c r="J35" s="10"/>
      <c r="K35" s="10"/>
      <c r="L35" s="10"/>
      <c r="M35" s="10"/>
      <c r="N35" s="10"/>
      <c r="O35" s="11">
        <f>B35+C35+D35+E35+F35+G35+H35+I35+L35+M35+N35</f>
        <v>2483.4499999999998</v>
      </c>
    </row>
    <row r="36" spans="1:15" outlineLevel="2" x14ac:dyDescent="0.25">
      <c r="A36" s="4" t="s">
        <v>72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outlineLevel="3" x14ac:dyDescent="0.25">
      <c r="A37" s="6" t="s">
        <v>73</v>
      </c>
      <c r="B37" s="10"/>
      <c r="C37" s="10"/>
      <c r="D37" s="10"/>
      <c r="E37" s="10"/>
      <c r="F37" s="11">
        <v>1557.5</v>
      </c>
      <c r="G37" s="11">
        <v>5565</v>
      </c>
      <c r="H37" s="10"/>
      <c r="I37" s="10"/>
      <c r="J37" s="10"/>
      <c r="K37" s="10"/>
      <c r="L37" s="10"/>
      <c r="M37" s="10"/>
      <c r="N37" s="10"/>
      <c r="O37" s="11">
        <f>B37+C37+D37+E37+F37+G37+H37+I37+L37+M37+N37</f>
        <v>7122.5</v>
      </c>
    </row>
    <row r="38" spans="1:15" outlineLevel="3" x14ac:dyDescent="0.25">
      <c r="A38" s="6" t="s">
        <v>74</v>
      </c>
      <c r="B38" s="10"/>
      <c r="C38" s="10"/>
      <c r="D38" s="11">
        <v>5000</v>
      </c>
      <c r="E38" s="10"/>
      <c r="F38" s="10"/>
      <c r="G38" s="10"/>
      <c r="H38" s="10"/>
      <c r="I38" s="10"/>
      <c r="J38" s="10"/>
      <c r="K38" s="10"/>
      <c r="L38" s="10"/>
      <c r="M38" s="11">
        <v>5000</v>
      </c>
      <c r="N38" s="10"/>
      <c r="O38" s="11">
        <f>B38+C38+D38+E38+F38+G38+H38+I38+L38+M38+N38</f>
        <v>10000</v>
      </c>
    </row>
    <row r="39" spans="1:15" outlineLevel="2" x14ac:dyDescent="0.25">
      <c r="A39" s="7" t="s">
        <v>75</v>
      </c>
      <c r="B39" s="13"/>
      <c r="C39" s="13"/>
      <c r="D39" s="13">
        <f>D36+D37+D38</f>
        <v>5000</v>
      </c>
      <c r="E39" s="13"/>
      <c r="F39" s="13">
        <f>F36+F37+F38</f>
        <v>1557.5</v>
      </c>
      <c r="G39" s="13">
        <f>G36+G37+G38</f>
        <v>5565</v>
      </c>
      <c r="H39" s="13"/>
      <c r="I39" s="13"/>
      <c r="J39" s="13"/>
      <c r="K39" s="13"/>
      <c r="L39" s="13"/>
      <c r="M39" s="13">
        <f>M36+M37+M38</f>
        <v>5000</v>
      </c>
      <c r="N39" s="13"/>
      <c r="O39" s="12">
        <f>B39+C39+D39+E39+F39+G39+H39+I39+L39+M39+N39</f>
        <v>17122.5</v>
      </c>
    </row>
    <row r="40" spans="1:15" outlineLevel="2" x14ac:dyDescent="0.25">
      <c r="A40" s="4" t="s">
        <v>76</v>
      </c>
      <c r="B40" s="10"/>
      <c r="C40" s="10"/>
      <c r="D40" s="10"/>
      <c r="E40" s="11">
        <v>66.12</v>
      </c>
      <c r="F40" s="10"/>
      <c r="G40" s="11">
        <v>1717</v>
      </c>
      <c r="H40" s="10"/>
      <c r="I40" s="10"/>
      <c r="J40" s="10"/>
      <c r="K40" s="10"/>
      <c r="L40" s="10"/>
      <c r="M40" s="10"/>
      <c r="N40" s="10"/>
      <c r="O40" s="11">
        <f>B40+C40+D40+E40+F40+G40+H40+I40+L40+M40+N40</f>
        <v>1783.12</v>
      </c>
    </row>
    <row r="41" spans="1:15" outlineLevel="2" x14ac:dyDescent="0.25">
      <c r="A41" s="4" t="s">
        <v>78</v>
      </c>
      <c r="B41" s="10"/>
      <c r="C41" s="11">
        <v>233.33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>
        <f>B41+C41+D41+E41+F41+G41+H41+I41+L41+M41+N41</f>
        <v>233.33</v>
      </c>
    </row>
    <row r="42" spans="1:15" outlineLevel="2" x14ac:dyDescent="0.25">
      <c r="A42" s="4" t="s">
        <v>80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outlineLevel="3" x14ac:dyDescent="0.25">
      <c r="A43" s="6" t="s">
        <v>81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1">
        <v>799.81</v>
      </c>
      <c r="N43" s="10"/>
      <c r="O43" s="11">
        <f>B43+C43+D43+E43+F43+G43+H43+I43+L43+M43+N43</f>
        <v>799.81</v>
      </c>
    </row>
    <row r="44" spans="1:15" outlineLevel="2" x14ac:dyDescent="0.25">
      <c r="A44" s="7" t="s">
        <v>83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>
        <f>M42+M43</f>
        <v>799.81</v>
      </c>
      <c r="N44" s="13"/>
      <c r="O44" s="12">
        <f>B44+C44+D44+E44+F44+G44+H44+I44+L44+M44+N44</f>
        <v>799.81</v>
      </c>
    </row>
    <row r="45" spans="1:15" outlineLevel="2" x14ac:dyDescent="0.25">
      <c r="A45" s="4" t="s">
        <v>84</v>
      </c>
      <c r="B45" s="11">
        <v>3125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1">
        <v>1900</v>
      </c>
      <c r="O45" s="11">
        <f>B45+C45+D45+E45+F45+G45+H45+I45+L45+M45+N45</f>
        <v>5025</v>
      </c>
    </row>
    <row r="46" spans="1:15" outlineLevel="1" x14ac:dyDescent="0.25">
      <c r="A46" s="5" t="s">
        <v>85</v>
      </c>
      <c r="B46" s="13">
        <f t="shared" ref="B46:H46" si="1">B31+B32+B33+B34+B35+B39+B40+B41+B44+B45</f>
        <v>3125</v>
      </c>
      <c r="C46" s="13">
        <f t="shared" si="1"/>
        <v>409.72</v>
      </c>
      <c r="D46" s="13">
        <f t="shared" si="1"/>
        <v>5953.95</v>
      </c>
      <c r="E46" s="13">
        <f t="shared" si="1"/>
        <v>66.12</v>
      </c>
      <c r="F46" s="13">
        <f t="shared" si="1"/>
        <v>1557.5</v>
      </c>
      <c r="G46" s="13">
        <f t="shared" si="1"/>
        <v>7282</v>
      </c>
      <c r="H46" s="13">
        <f t="shared" si="1"/>
        <v>4274.8</v>
      </c>
      <c r="I46" s="13"/>
      <c r="J46" s="13"/>
      <c r="K46" s="13"/>
      <c r="L46" s="13"/>
      <c r="M46" s="13">
        <f>M31+M32+M33+M34+M35+M39+M40+M41+M44+M45</f>
        <v>5799.8099999999995</v>
      </c>
      <c r="N46" s="13">
        <f>N31+N32+N33+N34+N35+N39+N40+N41+N44+N45</f>
        <v>1900</v>
      </c>
      <c r="O46" s="12">
        <f>B46+C46+D46+E46+F46+G46+H46+I46+L46+M46+N46</f>
        <v>30368.9</v>
      </c>
    </row>
    <row r="47" spans="1:15" outlineLevel="1" x14ac:dyDescent="0.25">
      <c r="A47" s="3" t="s">
        <v>86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outlineLevel="2" x14ac:dyDescent="0.25">
      <c r="A48" s="4" t="s">
        <v>16</v>
      </c>
      <c r="B48" s="10"/>
      <c r="C48" s="10"/>
      <c r="D48" s="11">
        <v>15.6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>
        <f>B48+C48+D48+E48+F48+G48+H48+I48+L48+M48+N48</f>
        <v>15.6</v>
      </c>
    </row>
    <row r="49" spans="1:15" outlineLevel="2" x14ac:dyDescent="0.25">
      <c r="A49" s="4" t="s">
        <v>87</v>
      </c>
      <c r="B49" s="11">
        <v>1730.53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>
        <f>B49+C49+D49+E49+F49+G49+H49+I49+L49+M49+N49</f>
        <v>1730.53</v>
      </c>
    </row>
    <row r="50" spans="1:15" outlineLevel="1" x14ac:dyDescent="0.25">
      <c r="A50" s="5" t="s">
        <v>89</v>
      </c>
      <c r="B50" s="13">
        <f>B47+B48+B49</f>
        <v>1730.53</v>
      </c>
      <c r="C50" s="13"/>
      <c r="D50" s="13">
        <f>D47+D48+D49</f>
        <v>15.6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2">
        <f>B50+C50+D50+E50+F50+G50+H50+I50+L50+M50+N50</f>
        <v>1746.1299999999999</v>
      </c>
    </row>
    <row r="51" spans="1:15" x14ac:dyDescent="0.25">
      <c r="A51" s="8" t="s">
        <v>90</v>
      </c>
      <c r="B51" s="13">
        <f t="shared" ref="B51:H51" si="2">B30+B46+B50</f>
        <v>4855.53</v>
      </c>
      <c r="C51" s="13">
        <f t="shared" si="2"/>
        <v>409.72</v>
      </c>
      <c r="D51" s="13">
        <f t="shared" si="2"/>
        <v>5969.55</v>
      </c>
      <c r="E51" s="13">
        <f t="shared" si="2"/>
        <v>66.12</v>
      </c>
      <c r="F51" s="13">
        <f t="shared" si="2"/>
        <v>1557.5</v>
      </c>
      <c r="G51" s="13">
        <f t="shared" si="2"/>
        <v>7282</v>
      </c>
      <c r="H51" s="13">
        <f t="shared" si="2"/>
        <v>4274.8</v>
      </c>
      <c r="I51" s="13"/>
      <c r="J51" s="13"/>
      <c r="K51" s="13">
        <f>K30+K46+K50</f>
        <v>2105</v>
      </c>
      <c r="L51" s="13">
        <f>K51+J51</f>
        <v>2105</v>
      </c>
      <c r="M51" s="13">
        <f>M30+M46+M50</f>
        <v>5799.8099999999995</v>
      </c>
      <c r="N51" s="13">
        <f>N30+N46+N50</f>
        <v>1900</v>
      </c>
      <c r="O51" s="12">
        <f>B51+C51+D51+E51+F51+G51+H51+I51+L51+M51+N51</f>
        <v>34220.03</v>
      </c>
    </row>
    <row r="52" spans="1:15" x14ac:dyDescent="0.25">
      <c r="A52" s="8" t="s">
        <v>91</v>
      </c>
      <c r="B52" s="13">
        <v>-3651.74</v>
      </c>
      <c r="C52" s="13">
        <v>-212.35000000000002</v>
      </c>
      <c r="D52" s="13">
        <v>2645.45</v>
      </c>
      <c r="E52" s="13">
        <v>1363.88</v>
      </c>
      <c r="F52" s="13">
        <v>-1557.5</v>
      </c>
      <c r="G52" s="13">
        <v>-7282</v>
      </c>
      <c r="H52" s="13">
        <v>-3450.2200000000003</v>
      </c>
      <c r="I52" s="13">
        <v>485.2</v>
      </c>
      <c r="J52" s="14"/>
      <c r="K52" s="13">
        <v>-901.88999999999987</v>
      </c>
      <c r="L52" s="13">
        <f>K52+J52</f>
        <v>-901.88999999999987</v>
      </c>
      <c r="M52" s="13">
        <v>-5799.8099999999995</v>
      </c>
      <c r="N52" s="13">
        <v>-1900</v>
      </c>
      <c r="O52" s="12">
        <f>B52+C52+D52+E52+F52+G52+H52+I52+L52+M52+N52</f>
        <v>-20260.979999999996</v>
      </c>
    </row>
    <row r="53" spans="1:15" x14ac:dyDescent="0.25">
      <c r="A53" s="2" t="s">
        <v>92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5" outlineLevel="1" x14ac:dyDescent="0.25">
      <c r="A54" s="3" t="s">
        <v>93</v>
      </c>
      <c r="B54" s="10"/>
      <c r="C54" s="10"/>
      <c r="D54" s="10"/>
      <c r="E54" s="10"/>
      <c r="F54" s="10"/>
      <c r="G54" s="10"/>
      <c r="H54" s="10"/>
      <c r="I54" s="10"/>
      <c r="J54" s="10"/>
      <c r="K54" s="11">
        <v>216.76</v>
      </c>
      <c r="L54" s="11">
        <f>K54+J54</f>
        <v>216.76</v>
      </c>
      <c r="M54" s="10"/>
      <c r="N54" s="10"/>
      <c r="O54" s="11">
        <f t="shared" ref="O54:O60" si="3">B54+C54+D54+E54+F54+G54+H54+I54+L54+M54+N54</f>
        <v>216.76</v>
      </c>
    </row>
    <row r="55" spans="1:15" outlineLevel="1" x14ac:dyDescent="0.25">
      <c r="A55" s="3" t="s">
        <v>94</v>
      </c>
      <c r="B55" s="11">
        <v>1524.27</v>
      </c>
      <c r="C55" s="10"/>
      <c r="D55" s="10"/>
      <c r="E55" s="11">
        <v>400</v>
      </c>
      <c r="F55" s="10"/>
      <c r="G55" s="10"/>
      <c r="H55" s="10"/>
      <c r="I55" s="10"/>
      <c r="J55" s="10"/>
      <c r="K55" s="10"/>
      <c r="L55" s="10"/>
      <c r="M55" s="10"/>
      <c r="N55" s="10"/>
      <c r="O55" s="11">
        <f t="shared" si="3"/>
        <v>1924.27</v>
      </c>
    </row>
    <row r="56" spans="1:15" outlineLevel="2" x14ac:dyDescent="0.25">
      <c r="A56" s="4" t="s">
        <v>81</v>
      </c>
      <c r="B56" s="11">
        <v>1354.2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>
        <f t="shared" si="3"/>
        <v>1354.2</v>
      </c>
    </row>
    <row r="57" spans="1:15" outlineLevel="1" x14ac:dyDescent="0.25">
      <c r="A57" s="5" t="s">
        <v>95</v>
      </c>
      <c r="B57" s="13">
        <f>B55+B56</f>
        <v>2878.4700000000003</v>
      </c>
      <c r="C57" s="13"/>
      <c r="D57" s="13"/>
      <c r="E57" s="13">
        <f>E55+E56</f>
        <v>400</v>
      </c>
      <c r="F57" s="13"/>
      <c r="G57" s="13"/>
      <c r="H57" s="13"/>
      <c r="I57" s="13"/>
      <c r="J57" s="13"/>
      <c r="K57" s="13"/>
      <c r="L57" s="13"/>
      <c r="M57" s="13"/>
      <c r="N57" s="13"/>
      <c r="O57" s="12">
        <f t="shared" si="3"/>
        <v>3278.4700000000003</v>
      </c>
    </row>
    <row r="58" spans="1:15" x14ac:dyDescent="0.25">
      <c r="A58" s="8" t="s">
        <v>96</v>
      </c>
      <c r="B58" s="13">
        <f>B54+B57</f>
        <v>2878.4700000000003</v>
      </c>
      <c r="C58" s="13"/>
      <c r="D58" s="13"/>
      <c r="E58" s="13">
        <f>E54+E57</f>
        <v>400</v>
      </c>
      <c r="F58" s="13"/>
      <c r="G58" s="13"/>
      <c r="H58" s="13"/>
      <c r="I58" s="13"/>
      <c r="J58" s="13"/>
      <c r="K58" s="13">
        <f>K54+K57</f>
        <v>216.76</v>
      </c>
      <c r="L58" s="13">
        <f>K58+J58</f>
        <v>216.76</v>
      </c>
      <c r="M58" s="13"/>
      <c r="N58" s="13"/>
      <c r="O58" s="12">
        <f t="shared" si="3"/>
        <v>3495.2300000000005</v>
      </c>
    </row>
    <row r="59" spans="1:15" x14ac:dyDescent="0.25">
      <c r="A59" s="8" t="s">
        <v>97</v>
      </c>
      <c r="B59" s="13">
        <v>2878.4700000000003</v>
      </c>
      <c r="C59" s="14"/>
      <c r="D59" s="14"/>
      <c r="E59" s="13">
        <v>400</v>
      </c>
      <c r="F59" s="14"/>
      <c r="G59" s="14"/>
      <c r="H59" s="14"/>
      <c r="I59" s="14"/>
      <c r="J59" s="14"/>
      <c r="K59" s="13">
        <v>216.76</v>
      </c>
      <c r="L59" s="13">
        <f>K59+J59</f>
        <v>216.76</v>
      </c>
      <c r="M59" s="14"/>
      <c r="N59" s="14"/>
      <c r="O59" s="12">
        <f t="shared" si="3"/>
        <v>3495.2300000000005</v>
      </c>
    </row>
    <row r="60" spans="1:15" ht="16.5" thickBot="1" x14ac:dyDescent="0.3">
      <c r="A60" s="8" t="s">
        <v>98</v>
      </c>
      <c r="B60" s="13">
        <v>-773.26999999999953</v>
      </c>
      <c r="C60" s="13">
        <v>-212.35000000000002</v>
      </c>
      <c r="D60" s="13">
        <v>2645.45</v>
      </c>
      <c r="E60" s="13">
        <v>1763.88</v>
      </c>
      <c r="F60" s="13">
        <v>-1557.5</v>
      </c>
      <c r="G60" s="13">
        <v>-7282</v>
      </c>
      <c r="H60" s="13">
        <v>-3450.2200000000003</v>
      </c>
      <c r="I60" s="13">
        <v>485.2</v>
      </c>
      <c r="J60" s="14"/>
      <c r="K60" s="13">
        <v>-685.12999999999988</v>
      </c>
      <c r="L60" s="13">
        <f>K60+J60</f>
        <v>-685.12999999999988</v>
      </c>
      <c r="M60" s="13">
        <v>-5799.8099999999995</v>
      </c>
      <c r="N60" s="13">
        <v>-1900</v>
      </c>
      <c r="O60" s="12">
        <f t="shared" si="3"/>
        <v>-16765.749999999996</v>
      </c>
    </row>
    <row r="61" spans="1:15" s="17" customFormat="1" ht="12" thickBot="1" x14ac:dyDescent="0.25">
      <c r="A61" s="15" t="s">
        <v>117</v>
      </c>
      <c r="B61" s="16">
        <v>-1015.31</v>
      </c>
      <c r="C61" s="16">
        <v>9310.36</v>
      </c>
      <c r="D61" s="16">
        <v>15590.93</v>
      </c>
      <c r="E61" s="16">
        <v>-1722.38</v>
      </c>
      <c r="F61" s="16">
        <v>759.7</v>
      </c>
      <c r="G61" s="16">
        <v>5603.16</v>
      </c>
      <c r="H61" s="16">
        <v>7599.95</v>
      </c>
      <c r="I61" s="16">
        <v>548.86</v>
      </c>
      <c r="J61" s="16"/>
      <c r="K61" s="16"/>
      <c r="L61" s="16"/>
      <c r="M61" s="16">
        <v>15582.41</v>
      </c>
      <c r="N61" s="16">
        <v>6270.92</v>
      </c>
      <c r="O61" s="16"/>
    </row>
    <row r="62" spans="1:15" s="17" customFormat="1" ht="12" thickBot="1" x14ac:dyDescent="0.25">
      <c r="A62" s="15" t="s">
        <v>118</v>
      </c>
      <c r="B62" s="16">
        <v>0</v>
      </c>
      <c r="C62" s="16">
        <v>0</v>
      </c>
      <c r="D62" s="16">
        <v>0</v>
      </c>
      <c r="E62" s="16">
        <f>0</f>
        <v>0</v>
      </c>
      <c r="F62" s="16">
        <f>F37/2</f>
        <v>778.75</v>
      </c>
      <c r="G62" s="16">
        <f>G37/2</f>
        <v>2782.5</v>
      </c>
      <c r="H62" s="16">
        <v>0</v>
      </c>
      <c r="I62" s="16">
        <v>0</v>
      </c>
      <c r="J62" s="16"/>
      <c r="K62" s="16"/>
      <c r="L62" s="16"/>
      <c r="M62" s="16">
        <v>0</v>
      </c>
      <c r="N62" s="16">
        <v>0</v>
      </c>
      <c r="O62" s="16"/>
    </row>
    <row r="63" spans="1:15" s="17" customFormat="1" ht="12" thickBot="1" x14ac:dyDescent="0.25">
      <c r="A63" s="15" t="s">
        <v>119</v>
      </c>
      <c r="B63" s="16">
        <f>B60+B62</f>
        <v>-773.26999999999953</v>
      </c>
      <c r="C63" s="16">
        <f t="shared" ref="C63:I63" si="4">C60+C62</f>
        <v>-212.35000000000002</v>
      </c>
      <c r="D63" s="16">
        <f t="shared" si="4"/>
        <v>2645.45</v>
      </c>
      <c r="E63" s="16">
        <f t="shared" si="4"/>
        <v>1763.88</v>
      </c>
      <c r="F63" s="16">
        <f t="shared" si="4"/>
        <v>-778.75</v>
      </c>
      <c r="G63" s="16">
        <f t="shared" si="4"/>
        <v>-4499.5</v>
      </c>
      <c r="H63" s="16">
        <f t="shared" si="4"/>
        <v>-3450.2200000000003</v>
      </c>
      <c r="I63" s="16">
        <f t="shared" si="4"/>
        <v>485.2</v>
      </c>
      <c r="J63" s="16"/>
      <c r="K63" s="16"/>
      <c r="L63" s="16"/>
      <c r="M63" s="16">
        <f t="shared" ref="M63:N64" si="5">M60+M62</f>
        <v>-5799.8099999999995</v>
      </c>
      <c r="N63" s="16">
        <f t="shared" si="5"/>
        <v>-1900</v>
      </c>
      <c r="O63" s="16"/>
    </row>
    <row r="64" spans="1:15" s="17" customFormat="1" ht="12" thickBot="1" x14ac:dyDescent="0.25">
      <c r="A64" s="15" t="s">
        <v>120</v>
      </c>
      <c r="B64" s="16">
        <f>B61+B63</f>
        <v>-1788.5799999999995</v>
      </c>
      <c r="C64" s="16">
        <f t="shared" ref="C64:I64" si="6">C61+C63</f>
        <v>9098.01</v>
      </c>
      <c r="D64" s="16">
        <f t="shared" si="6"/>
        <v>18236.38</v>
      </c>
      <c r="E64" s="16">
        <f t="shared" si="6"/>
        <v>41.5</v>
      </c>
      <c r="F64" s="16">
        <f t="shared" si="6"/>
        <v>-19.049999999999955</v>
      </c>
      <c r="G64" s="16">
        <f t="shared" si="6"/>
        <v>1103.6599999999999</v>
      </c>
      <c r="H64" s="16">
        <f t="shared" si="6"/>
        <v>4149.7299999999996</v>
      </c>
      <c r="I64" s="16">
        <f t="shared" si="6"/>
        <v>1034.06</v>
      </c>
      <c r="J64" s="16"/>
      <c r="K64" s="16"/>
      <c r="L64" s="16"/>
      <c r="M64" s="16">
        <f t="shared" si="5"/>
        <v>9782.6</v>
      </c>
      <c r="N64" s="16">
        <f t="shared" si="5"/>
        <v>4370.92</v>
      </c>
      <c r="O64" s="16"/>
    </row>
  </sheetData>
  <mergeCells count="3">
    <mergeCell ref="A1:O1"/>
    <mergeCell ref="A2:O2"/>
    <mergeCell ref="A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Sheet3</vt:lpstr>
      <vt:lpstr>Statemento of Activity FYTD</vt:lpstr>
      <vt:lpstr>Stmt of Activity - Dec</vt:lpstr>
      <vt:lpstr>Stmt of Activity by Sport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Marconi Avenue Chiro</cp:lastModifiedBy>
  <dcterms:created xsi:type="dcterms:W3CDTF">2022-03-24T08:55:57Z</dcterms:created>
  <dcterms:modified xsi:type="dcterms:W3CDTF">2026-01-13T17:56:47Z</dcterms:modified>
  <cp:category/>
</cp:coreProperties>
</file>